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siness21Publishing\"/>
    </mc:Choice>
  </mc:AlternateContent>
  <xr:revisionPtr revIDLastSave="0" documentId="8_{B6DE2DD0-963A-49D6-8C87-60EF9A8E4A12}" xr6:coauthVersionLast="45" xr6:coauthVersionMax="45" xr10:uidLastSave="{00000000-0000-0000-0000-000000000000}"/>
  <bookViews>
    <workbookView xWindow="-98" yWindow="-98" windowWidth="28996" windowHeight="15796" xr2:uid="{00000000-000D-0000-FFFF-FFFF00000000}"/>
  </bookViews>
  <sheets>
    <sheet name="AllEmployees" sheetId="2" r:id="rId1"/>
    <sheet name="HR List with Duplicates" sheetId="3" r:id="rId2"/>
    <sheet name="Birthdays" sheetId="4" r:id="rId3"/>
    <sheet name="Budget2021" sheetId="5" r:id="rId4"/>
    <sheet name="MixedNames" sheetId="6" r:id="rId5"/>
    <sheet name="AutoSum" sheetId="10" r:id="rId6"/>
    <sheet name="AutoFill" sheetId="7" r:id="rId7"/>
    <sheet name="Dates" sheetId="18" r:id="rId8"/>
    <sheet name="Profits" sheetId="8" r:id="rId9"/>
    <sheet name="LocateFormulas" sheetId="9" r:id="rId10"/>
    <sheet name="ChartData" sheetId="11" r:id="rId11"/>
    <sheet name="MixedReferences" sheetId="12" state="hidden" r:id="rId12"/>
    <sheet name="Rounding" sheetId="13" state="hidden" r:id="rId13"/>
    <sheet name="MostCommonNamesInUS-2010 Census" sheetId="14" r:id="rId14"/>
    <sheet name="FifthLineFormatting" sheetId="15" r:id="rId15"/>
    <sheet name="Sheet1" sheetId="1" r:id="rId16"/>
  </sheets>
  <externalReferences>
    <externalReference r:id="rId17"/>
    <externalReference r:id="rId18"/>
  </externalReferences>
  <definedNames>
    <definedName name="_xlnm._FilterDatabase" localSheetId="0" hidden="1">AllEmployees!$C:$C</definedName>
    <definedName name="_xlnm._FilterDatabase" localSheetId="2" hidden="1">Birthdays!$A$1:$J$742</definedName>
    <definedName name="_xlnm._FilterDatabase" localSheetId="10" hidden="1">ChartData!$A$4:$A$8</definedName>
    <definedName name="_xlnm._FilterDatabase" localSheetId="1" hidden="1">'HR List with Duplicates'!$C:$C</definedName>
    <definedName name="_xlnm._FilterDatabase" localSheetId="13" hidden="1">'MostCommonNamesInUS-2010 Census'!$A$3:$C$1003</definedName>
    <definedName name="BigTaxTable">FifthLineFormatting!$F$3:$M$23</definedName>
    <definedName name="Dates">OFFSET([1]Dynamic!$A$2,0,0,COUNTA([1]Dynamic!$A$1:$A$65536)-1,1)</definedName>
    <definedName name="ee" localSheetId="2" hidden="1">{"FirstQ",#N/A,FALSE,"Budget2000";"SecondQ",#N/A,FALSE,"Budget2000";"Summary",#N/A,FALSE,"Budget2000"}</definedName>
    <definedName name="ee" localSheetId="13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_xlnm.Extract" localSheetId="0">AutoFill!#REF!</definedName>
    <definedName name="_xlnm.Extract" localSheetId="1">AutoFill!#REF!</definedName>
    <definedName name="Income">#REF!</definedName>
    <definedName name="k" localSheetId="2" hidden="1">{"FirstQ",#N/A,FALSE,"Budget2000";"SecondQ",#N/A,FALSE,"Budget2000";"Summary",#N/A,FALSE,"Budget2000"}</definedName>
    <definedName name="k" localSheetId="13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2" hidden="1">{"FirstQ",#N/A,FALSE,"Budget2000";"SecondQ",#N/A,FALSE,"Budget2000";"Summary",#N/A,FALSE,"Budget2000"}</definedName>
    <definedName name="q" localSheetId="13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ateTable">[2]Lookups!$A$2:$B$8</definedName>
    <definedName name="rr" localSheetId="2" hidden="1">{"FirstQ",#N/A,FALSE,"Budget2000";"SecondQ",#N/A,FALSE,"Budget2000"}</definedName>
    <definedName name="rr" localSheetId="13" hidden="1">{"FirstQ",#N/A,FALSE,"Budget2000";"SecondQ",#N/A,FALSE,"Budget2000"}</definedName>
    <definedName name="rr" hidden="1">{"FirstQ",#N/A,FALSE,"Budget2000";"SecondQ",#N/A,FALSE,"Budget2000"}</definedName>
    <definedName name="rrr" localSheetId="2" hidden="1">{"AllDetail",#N/A,FALSE,"Research Budget";"1stQuarter",#N/A,FALSE,"Research Budget";"2nd Quarter",#N/A,FALSE,"Research Budget";"Summary",#N/A,FALSE,"Research Budget"}</definedName>
    <definedName name="rrr" localSheetId="13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Sales">OFFSET([1]Dynamic!$B$2,0,0,COUNTA([1]Dynamic!$B$1:$B$65536)-1,1)</definedName>
    <definedName name="solver_adj" localSheetId="8" hidden="1">Profits!$B$4:$G$4,Profits!$B$5:$G$5</definedName>
    <definedName name="solver_cvg" localSheetId="3" hidden="1">0.0001</definedName>
    <definedName name="solver_cvg" localSheetId="8" hidden="1">0.0001</definedName>
    <definedName name="solver_drv" localSheetId="3" hidden="1">1</definedName>
    <definedName name="solver_drv" localSheetId="8" hidden="1">1</definedName>
    <definedName name="solver_est" localSheetId="3" hidden="1">1</definedName>
    <definedName name="solver_est" localSheetId="8" hidden="1">1</definedName>
    <definedName name="solver_itr" localSheetId="3" hidden="1">100</definedName>
    <definedName name="solver_itr" localSheetId="8" hidden="1">100</definedName>
    <definedName name="solver_lhs1" localSheetId="3" hidden="1">Budget2021!$B$4</definedName>
    <definedName name="solver_lhs1" localSheetId="8" hidden="1">Profits!$B$4:$G$4</definedName>
    <definedName name="solver_lhs2" localSheetId="3" hidden="1">Budget2021!$F$4</definedName>
    <definedName name="solver_lhs2" localSheetId="8" hidden="1">Profits!$B$5:$G$5</definedName>
    <definedName name="solver_lhs3" localSheetId="3" hidden="1">Budget2021!$J$4</definedName>
    <definedName name="solver_lhs4" localSheetId="3" hidden="1">Budget2021!$N$4</definedName>
    <definedName name="solver_lin" localSheetId="3" hidden="1">2</definedName>
    <definedName name="solver_lin" localSheetId="8" hidden="1">2</definedName>
    <definedName name="solver_neg" localSheetId="3" hidden="1">2</definedName>
    <definedName name="solver_neg" localSheetId="8" hidden="1">2</definedName>
    <definedName name="solver_num" localSheetId="3" hidden="1">0</definedName>
    <definedName name="solver_num" localSheetId="8" hidden="1">2</definedName>
    <definedName name="solver_nwt" localSheetId="3" hidden="1">1</definedName>
    <definedName name="solver_nwt" localSheetId="8" hidden="1">1</definedName>
    <definedName name="solver_opt" localSheetId="8" hidden="1">Profits!$H$6</definedName>
    <definedName name="solver_pre" localSheetId="3" hidden="1">0.000001</definedName>
    <definedName name="solver_pre" localSheetId="8" hidden="1">0.000001</definedName>
    <definedName name="solver_rel1" localSheetId="3" hidden="1">1</definedName>
    <definedName name="solver_rel1" localSheetId="8" hidden="1">1</definedName>
    <definedName name="solver_rel2" localSheetId="3" hidden="1">1</definedName>
    <definedName name="solver_rel2" localSheetId="8" hidden="1">1</definedName>
    <definedName name="solver_rel3" localSheetId="3" hidden="1">1</definedName>
    <definedName name="solver_rel4" localSheetId="3" hidden="1">1</definedName>
    <definedName name="solver_rhs1" localSheetId="3" hidden="1">0.02</definedName>
    <definedName name="solver_rhs1" localSheetId="8" hidden="1">500</definedName>
    <definedName name="solver_rhs2" localSheetId="3" hidden="1">0.04</definedName>
    <definedName name="solver_rhs2" localSheetId="8" hidden="1">350</definedName>
    <definedName name="solver_rhs3" localSheetId="3" hidden="1">0.03</definedName>
    <definedName name="solver_rhs4" localSheetId="3" hidden="1">0.04</definedName>
    <definedName name="solver_scl" localSheetId="3" hidden="1">2</definedName>
    <definedName name="solver_scl" localSheetId="8" hidden="1">2</definedName>
    <definedName name="solver_sho" localSheetId="3" hidden="1">2</definedName>
    <definedName name="solver_sho" localSheetId="8" hidden="1">1</definedName>
    <definedName name="solver_tim" localSheetId="3" hidden="1">100</definedName>
    <definedName name="solver_tim" localSheetId="8" hidden="1">100</definedName>
    <definedName name="solver_tol" localSheetId="3" hidden="1">0.05</definedName>
    <definedName name="solver_tol" localSheetId="8" hidden="1">0.05</definedName>
    <definedName name="solver_typ" localSheetId="3" hidden="1">1</definedName>
    <definedName name="solver_typ" localSheetId="8" hidden="1">3</definedName>
    <definedName name="solver_val" localSheetId="3" hidden="1">0</definedName>
    <definedName name="solver_val" localSheetId="8" hidden="1">500</definedName>
    <definedName name="wrn.AllData." localSheetId="2" hidden="1">{"FirstQ",#N/A,FALSE,"Budget2000";"SecondQ",#N/A,FALSE,"Budget2000";"Summary",#N/A,FALSE,"Budget2000"}</definedName>
    <definedName name="wrn.AllData." localSheetId="13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2" hidden="1">{"FirstQ",#N/A,FALSE,"Budget2000";"SecondQ",#N/A,FALSE,"Budget2000"}</definedName>
    <definedName name="wrn.FirstHalf." localSheetId="13" hidden="1">{"FirstQ",#N/A,FALSE,"Budget2000";"SecondQ",#N/A,FALSE,"Budget2000"}</definedName>
    <definedName name="wrn.FirstHalf." hidden="1">{"FirstQ",#N/A,FALSE,"Budget2000";"SecondQ",#N/A,FALSE,"Budget2000"}</definedName>
    <definedName name="x" localSheetId="2" hidden="1">{"FirstQ",#N/A,FALSE,"Budget2000";"SecondQ",#N/A,FALSE,"Budget2000";"Summary",#N/A,FALSE,"Budget2000"}</definedName>
    <definedName name="x" localSheetId="13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localSheetId="13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0" hidden="1">AllEmployees!$A$1:$K$699</definedName>
    <definedName name="Z_32E1B1E0_F29A_4FB3_9E7F_F78F245BC75E_.wvu.FilterData" localSheetId="1" hidden="1">'HR List with Duplicates'!$A$1:$K$742</definedName>
    <definedName name="Z_32E1B1E0_F29A_4FB3_9E7F_F78F245BC75E_.wvu.FilterData" localSheetId="13" hidden="1">'MostCommonNamesInUS-2010 Census'!$A$3:$C$1003</definedName>
    <definedName name="Z_32E1B1E0_F29A_4FB3_9E7F_F78F245BC75E_.wvu.PrintArea" localSheetId="0" hidden="1">AllEmployees!$A$1:$K$699</definedName>
    <definedName name="Z_32E1B1E0_F29A_4FB3_9E7F_F78F245BC75E_.wvu.PrintArea" localSheetId="1" hidden="1">'HR List with Duplicates'!$A$1:$K$742</definedName>
    <definedName name="Z_32E1B1E0_F29A_4FB3_9E7F_F78F245BC75E_.wvu.PrintTitles" localSheetId="0" hidden="1">AllEmployees!$1:$1</definedName>
    <definedName name="Z_32E1B1E0_F29A_4FB3_9E7F_F78F245BC75E_.wvu.PrintTitles" localSheetId="1" hidden="1">'HR List with Duplicates'!$1:$1</definedName>
    <definedName name="Z_32E1B1E0_F29A_4FB3_9E7F_F78F245BC75E_.wvu.Rows" localSheetId="3" hidden="1">Budget2021!$5:$6,Budget2021!$10:$12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8" l="1"/>
  <c r="D9" i="18" l="1"/>
  <c r="L7" i="13" l="1"/>
  <c r="I2" i="13"/>
  <c r="C2" i="13"/>
  <c r="G11" i="11"/>
  <c r="F11" i="11"/>
  <c r="E11" i="11"/>
  <c r="D11" i="11"/>
  <c r="C11" i="11"/>
  <c r="B11" i="11"/>
  <c r="G10" i="11"/>
  <c r="F10" i="11"/>
  <c r="E10" i="11"/>
  <c r="D10" i="11"/>
  <c r="C10" i="11"/>
  <c r="B10" i="11"/>
  <c r="H8" i="11"/>
  <c r="H7" i="11"/>
  <c r="H6" i="11"/>
  <c r="H5" i="11"/>
  <c r="E45" i="9"/>
  <c r="F45" i="9" s="1"/>
  <c r="E44" i="9"/>
  <c r="F44" i="9" s="1"/>
  <c r="F43" i="9"/>
  <c r="E43" i="9"/>
  <c r="F42" i="9"/>
  <c r="F41" i="9"/>
  <c r="F40" i="9"/>
  <c r="E36" i="9"/>
  <c r="B36" i="9"/>
  <c r="E31" i="9"/>
  <c r="B31" i="9"/>
  <c r="E25" i="9"/>
  <c r="B25" i="9"/>
  <c r="E19" i="9"/>
  <c r="B19" i="9"/>
  <c r="L10" i="9"/>
  <c r="L12" i="9" s="1"/>
  <c r="B7" i="9"/>
  <c r="D13" i="9" s="1"/>
  <c r="M6" i="9"/>
  <c r="E5" i="9"/>
  <c r="I11" i="9" s="1"/>
  <c r="M3" i="9"/>
  <c r="G13" i="8"/>
  <c r="F13" i="8"/>
  <c r="E13" i="8"/>
  <c r="D13" i="8"/>
  <c r="C13" i="8"/>
  <c r="B13" i="8"/>
  <c r="I11" i="8"/>
  <c r="H11" i="8"/>
  <c r="G11" i="8"/>
  <c r="F11" i="8"/>
  <c r="E11" i="8"/>
  <c r="D11" i="8"/>
  <c r="C11" i="8"/>
  <c r="I9" i="8"/>
  <c r="H9" i="8"/>
  <c r="G9" i="8"/>
  <c r="F9" i="8"/>
  <c r="E9" i="8"/>
  <c r="D9" i="8"/>
  <c r="C9" i="8"/>
  <c r="G6" i="8"/>
  <c r="G14" i="8" s="1"/>
  <c r="F6" i="8"/>
  <c r="F14" i="8" s="1"/>
  <c r="E6" i="8"/>
  <c r="E14" i="8" s="1"/>
  <c r="D6" i="8"/>
  <c r="D10" i="8" s="1"/>
  <c r="C6" i="8"/>
  <c r="B6" i="8"/>
  <c r="B14" i="8" s="1"/>
  <c r="I5" i="8"/>
  <c r="H5" i="8"/>
  <c r="I4" i="8"/>
  <c r="H4" i="8"/>
  <c r="Q2" i="6"/>
  <c r="P2" i="6"/>
  <c r="B33" i="5"/>
  <c r="C32" i="5"/>
  <c r="D32" i="5" s="1"/>
  <c r="C31" i="5"/>
  <c r="D31" i="5" s="1"/>
  <c r="C30" i="5"/>
  <c r="D30" i="5" s="1"/>
  <c r="C29" i="5"/>
  <c r="D29" i="5" s="1"/>
  <c r="C28" i="5"/>
  <c r="C27" i="5"/>
  <c r="C26" i="5"/>
  <c r="C25" i="5"/>
  <c r="C24" i="5"/>
  <c r="C23" i="5"/>
  <c r="C22" i="5"/>
  <c r="C21" i="5"/>
  <c r="C20" i="5"/>
  <c r="C19" i="5"/>
  <c r="C18" i="5"/>
  <c r="C17" i="5"/>
  <c r="B13" i="5"/>
  <c r="C12" i="5"/>
  <c r="D12" i="5" s="1"/>
  <c r="C11" i="5"/>
  <c r="D11" i="5" s="1"/>
  <c r="F11" i="5" s="1"/>
  <c r="C10" i="5"/>
  <c r="B7" i="5"/>
  <c r="B14" i="5" s="1"/>
  <c r="B35" i="5" s="1"/>
  <c r="C6" i="5"/>
  <c r="C5" i="5"/>
  <c r="J742" i="4"/>
  <c r="F742" i="4"/>
  <c r="J741" i="4"/>
  <c r="F741" i="4"/>
  <c r="J740" i="4"/>
  <c r="F740" i="4"/>
  <c r="J739" i="4"/>
  <c r="F739" i="4"/>
  <c r="J738" i="4"/>
  <c r="F738" i="4"/>
  <c r="J737" i="4"/>
  <c r="F737" i="4"/>
  <c r="J736" i="4"/>
  <c r="F736" i="4"/>
  <c r="J735" i="4"/>
  <c r="F735" i="4"/>
  <c r="J734" i="4"/>
  <c r="F734" i="4"/>
  <c r="J733" i="4"/>
  <c r="F733" i="4"/>
  <c r="J732" i="4"/>
  <c r="F732" i="4"/>
  <c r="J731" i="4"/>
  <c r="F731" i="4"/>
  <c r="J730" i="4"/>
  <c r="F730" i="4"/>
  <c r="J729" i="4"/>
  <c r="F729" i="4"/>
  <c r="J728" i="4"/>
  <c r="F728" i="4"/>
  <c r="J727" i="4"/>
  <c r="F727" i="4"/>
  <c r="J726" i="4"/>
  <c r="F726" i="4"/>
  <c r="J725" i="4"/>
  <c r="F725" i="4"/>
  <c r="J724" i="4"/>
  <c r="F724" i="4"/>
  <c r="J723" i="4"/>
  <c r="F723" i="4"/>
  <c r="J722" i="4"/>
  <c r="F722" i="4"/>
  <c r="J721" i="4"/>
  <c r="F721" i="4"/>
  <c r="J720" i="4"/>
  <c r="F720" i="4"/>
  <c r="J719" i="4"/>
  <c r="F719" i="4"/>
  <c r="J718" i="4"/>
  <c r="F718" i="4"/>
  <c r="J717" i="4"/>
  <c r="F717" i="4"/>
  <c r="J716" i="4"/>
  <c r="F716" i="4"/>
  <c r="J715" i="4"/>
  <c r="F715" i="4"/>
  <c r="J714" i="4"/>
  <c r="F714" i="4"/>
  <c r="J713" i="4"/>
  <c r="F713" i="4"/>
  <c r="J712" i="4"/>
  <c r="F712" i="4"/>
  <c r="J711" i="4"/>
  <c r="F711" i="4"/>
  <c r="J710" i="4"/>
  <c r="F710" i="4"/>
  <c r="J709" i="4"/>
  <c r="F709" i="4"/>
  <c r="J708" i="4"/>
  <c r="F708" i="4"/>
  <c r="J707" i="4"/>
  <c r="F707" i="4"/>
  <c r="J706" i="4"/>
  <c r="F706" i="4"/>
  <c r="J705" i="4"/>
  <c r="F705" i="4"/>
  <c r="J704" i="4"/>
  <c r="F704" i="4"/>
  <c r="J703" i="4"/>
  <c r="F703" i="4"/>
  <c r="J702" i="4"/>
  <c r="F702" i="4"/>
  <c r="J701" i="4"/>
  <c r="F701" i="4"/>
  <c r="J700" i="4"/>
  <c r="F700" i="4"/>
  <c r="J699" i="4"/>
  <c r="F699" i="4"/>
  <c r="J698" i="4"/>
  <c r="F698" i="4"/>
  <c r="J697" i="4"/>
  <c r="F697" i="4"/>
  <c r="J696" i="4"/>
  <c r="F696" i="4"/>
  <c r="J695" i="4"/>
  <c r="F695" i="4"/>
  <c r="J694" i="4"/>
  <c r="F694" i="4"/>
  <c r="J693" i="4"/>
  <c r="F693" i="4"/>
  <c r="J692" i="4"/>
  <c r="F692" i="4"/>
  <c r="J691" i="4"/>
  <c r="F691" i="4"/>
  <c r="J690" i="4"/>
  <c r="F690" i="4"/>
  <c r="J689" i="4"/>
  <c r="F689" i="4"/>
  <c r="J688" i="4"/>
  <c r="F688" i="4"/>
  <c r="J687" i="4"/>
  <c r="F687" i="4"/>
  <c r="J686" i="4"/>
  <c r="F686" i="4"/>
  <c r="J685" i="4"/>
  <c r="F685" i="4"/>
  <c r="J684" i="4"/>
  <c r="F684" i="4"/>
  <c r="J683" i="4"/>
  <c r="F683" i="4"/>
  <c r="J682" i="4"/>
  <c r="F682" i="4"/>
  <c r="J681" i="4"/>
  <c r="F681" i="4"/>
  <c r="J680" i="4"/>
  <c r="F680" i="4"/>
  <c r="J679" i="4"/>
  <c r="F679" i="4"/>
  <c r="J678" i="4"/>
  <c r="F678" i="4"/>
  <c r="J677" i="4"/>
  <c r="F677" i="4"/>
  <c r="J676" i="4"/>
  <c r="F676" i="4"/>
  <c r="J675" i="4"/>
  <c r="F675" i="4"/>
  <c r="J674" i="4"/>
  <c r="F674" i="4"/>
  <c r="J673" i="4"/>
  <c r="F673" i="4"/>
  <c r="J672" i="4"/>
  <c r="F672" i="4"/>
  <c r="J671" i="4"/>
  <c r="F671" i="4"/>
  <c r="J670" i="4"/>
  <c r="F670" i="4"/>
  <c r="J669" i="4"/>
  <c r="F669" i="4"/>
  <c r="J668" i="4"/>
  <c r="F668" i="4"/>
  <c r="J667" i="4"/>
  <c r="F667" i="4"/>
  <c r="J666" i="4"/>
  <c r="F666" i="4"/>
  <c r="J665" i="4"/>
  <c r="F665" i="4"/>
  <c r="J664" i="4"/>
  <c r="F664" i="4"/>
  <c r="J663" i="4"/>
  <c r="F663" i="4"/>
  <c r="J662" i="4"/>
  <c r="F662" i="4"/>
  <c r="J661" i="4"/>
  <c r="F661" i="4"/>
  <c r="J660" i="4"/>
  <c r="F660" i="4"/>
  <c r="J659" i="4"/>
  <c r="F659" i="4"/>
  <c r="J658" i="4"/>
  <c r="F658" i="4"/>
  <c r="J657" i="4"/>
  <c r="F657" i="4"/>
  <c r="J656" i="4"/>
  <c r="F656" i="4"/>
  <c r="J655" i="4"/>
  <c r="F655" i="4"/>
  <c r="J654" i="4"/>
  <c r="F654" i="4"/>
  <c r="J653" i="4"/>
  <c r="F653" i="4"/>
  <c r="J652" i="4"/>
  <c r="F652" i="4"/>
  <c r="J651" i="4"/>
  <c r="F651" i="4"/>
  <c r="J650" i="4"/>
  <c r="F650" i="4"/>
  <c r="J649" i="4"/>
  <c r="F649" i="4"/>
  <c r="J648" i="4"/>
  <c r="F648" i="4"/>
  <c r="J647" i="4"/>
  <c r="F647" i="4"/>
  <c r="J646" i="4"/>
  <c r="F646" i="4"/>
  <c r="J645" i="4"/>
  <c r="F645" i="4"/>
  <c r="J644" i="4"/>
  <c r="F644" i="4"/>
  <c r="J643" i="4"/>
  <c r="F643" i="4"/>
  <c r="J642" i="4"/>
  <c r="F642" i="4"/>
  <c r="J641" i="4"/>
  <c r="F641" i="4"/>
  <c r="J640" i="4"/>
  <c r="F640" i="4"/>
  <c r="J639" i="4"/>
  <c r="F639" i="4"/>
  <c r="J638" i="4"/>
  <c r="F638" i="4"/>
  <c r="J637" i="4"/>
  <c r="F637" i="4"/>
  <c r="J636" i="4"/>
  <c r="F636" i="4"/>
  <c r="J635" i="4"/>
  <c r="F635" i="4"/>
  <c r="J634" i="4"/>
  <c r="F634" i="4"/>
  <c r="J633" i="4"/>
  <c r="F633" i="4"/>
  <c r="J632" i="4"/>
  <c r="F632" i="4"/>
  <c r="J631" i="4"/>
  <c r="F631" i="4"/>
  <c r="J630" i="4"/>
  <c r="F630" i="4"/>
  <c r="J629" i="4"/>
  <c r="F629" i="4"/>
  <c r="J628" i="4"/>
  <c r="F628" i="4"/>
  <c r="J627" i="4"/>
  <c r="F627" i="4"/>
  <c r="J626" i="4"/>
  <c r="F626" i="4"/>
  <c r="J625" i="4"/>
  <c r="F625" i="4"/>
  <c r="J624" i="4"/>
  <c r="F624" i="4"/>
  <c r="J623" i="4"/>
  <c r="F623" i="4"/>
  <c r="J622" i="4"/>
  <c r="F622" i="4"/>
  <c r="J621" i="4"/>
  <c r="F621" i="4"/>
  <c r="J620" i="4"/>
  <c r="F620" i="4"/>
  <c r="J619" i="4"/>
  <c r="F619" i="4"/>
  <c r="J618" i="4"/>
  <c r="F618" i="4"/>
  <c r="J617" i="4"/>
  <c r="F617" i="4"/>
  <c r="J616" i="4"/>
  <c r="F616" i="4"/>
  <c r="J615" i="4"/>
  <c r="F615" i="4"/>
  <c r="J614" i="4"/>
  <c r="F614" i="4"/>
  <c r="J613" i="4"/>
  <c r="F613" i="4"/>
  <c r="J612" i="4"/>
  <c r="F612" i="4"/>
  <c r="J611" i="4"/>
  <c r="F611" i="4"/>
  <c r="J610" i="4"/>
  <c r="F610" i="4"/>
  <c r="J609" i="4"/>
  <c r="F609" i="4"/>
  <c r="J608" i="4"/>
  <c r="F608" i="4"/>
  <c r="J607" i="4"/>
  <c r="F607" i="4"/>
  <c r="J606" i="4"/>
  <c r="F606" i="4"/>
  <c r="J605" i="4"/>
  <c r="F605" i="4"/>
  <c r="J604" i="4"/>
  <c r="F604" i="4"/>
  <c r="J603" i="4"/>
  <c r="F603" i="4"/>
  <c r="J602" i="4"/>
  <c r="F602" i="4"/>
  <c r="J601" i="4"/>
  <c r="F601" i="4"/>
  <c r="J600" i="4"/>
  <c r="F600" i="4"/>
  <c r="J599" i="4"/>
  <c r="F599" i="4"/>
  <c r="J598" i="4"/>
  <c r="F598" i="4"/>
  <c r="J597" i="4"/>
  <c r="F597" i="4"/>
  <c r="J596" i="4"/>
  <c r="F596" i="4"/>
  <c r="J595" i="4"/>
  <c r="F595" i="4"/>
  <c r="J594" i="4"/>
  <c r="F594" i="4"/>
  <c r="J593" i="4"/>
  <c r="F593" i="4"/>
  <c r="J592" i="4"/>
  <c r="F592" i="4"/>
  <c r="J591" i="4"/>
  <c r="F591" i="4"/>
  <c r="J590" i="4"/>
  <c r="F590" i="4"/>
  <c r="J589" i="4"/>
  <c r="F589" i="4"/>
  <c r="J588" i="4"/>
  <c r="F588" i="4"/>
  <c r="J587" i="4"/>
  <c r="F587" i="4"/>
  <c r="J586" i="4"/>
  <c r="F586" i="4"/>
  <c r="J585" i="4"/>
  <c r="F585" i="4"/>
  <c r="J584" i="4"/>
  <c r="F584" i="4"/>
  <c r="J583" i="4"/>
  <c r="F583" i="4"/>
  <c r="J582" i="4"/>
  <c r="F582" i="4"/>
  <c r="J581" i="4"/>
  <c r="F581" i="4"/>
  <c r="J580" i="4"/>
  <c r="F580" i="4"/>
  <c r="J579" i="4"/>
  <c r="F579" i="4"/>
  <c r="J578" i="4"/>
  <c r="F578" i="4"/>
  <c r="J577" i="4"/>
  <c r="F577" i="4"/>
  <c r="J576" i="4"/>
  <c r="F576" i="4"/>
  <c r="J575" i="4"/>
  <c r="F575" i="4"/>
  <c r="J574" i="4"/>
  <c r="F574" i="4"/>
  <c r="J573" i="4"/>
  <c r="F573" i="4"/>
  <c r="J572" i="4"/>
  <c r="F572" i="4"/>
  <c r="J571" i="4"/>
  <c r="F571" i="4"/>
  <c r="J570" i="4"/>
  <c r="F570" i="4"/>
  <c r="J569" i="4"/>
  <c r="F569" i="4"/>
  <c r="J568" i="4"/>
  <c r="F568" i="4"/>
  <c r="J567" i="4"/>
  <c r="F567" i="4"/>
  <c r="J566" i="4"/>
  <c r="F566" i="4"/>
  <c r="J565" i="4"/>
  <c r="F565" i="4"/>
  <c r="J564" i="4"/>
  <c r="F564" i="4"/>
  <c r="J563" i="4"/>
  <c r="F563" i="4"/>
  <c r="J562" i="4"/>
  <c r="F562" i="4"/>
  <c r="J561" i="4"/>
  <c r="F561" i="4"/>
  <c r="J560" i="4"/>
  <c r="F560" i="4"/>
  <c r="J559" i="4"/>
  <c r="F559" i="4"/>
  <c r="J558" i="4"/>
  <c r="F558" i="4"/>
  <c r="J557" i="4"/>
  <c r="F557" i="4"/>
  <c r="J556" i="4"/>
  <c r="F556" i="4"/>
  <c r="J555" i="4"/>
  <c r="F555" i="4"/>
  <c r="J554" i="4"/>
  <c r="F554" i="4"/>
  <c r="J553" i="4"/>
  <c r="F553" i="4"/>
  <c r="J552" i="4"/>
  <c r="F552" i="4"/>
  <c r="J551" i="4"/>
  <c r="F551" i="4"/>
  <c r="J550" i="4"/>
  <c r="F550" i="4"/>
  <c r="J549" i="4"/>
  <c r="F549" i="4"/>
  <c r="J548" i="4"/>
  <c r="F548" i="4"/>
  <c r="J547" i="4"/>
  <c r="F547" i="4"/>
  <c r="J546" i="4"/>
  <c r="F546" i="4"/>
  <c r="J545" i="4"/>
  <c r="F545" i="4"/>
  <c r="J544" i="4"/>
  <c r="F544" i="4"/>
  <c r="J543" i="4"/>
  <c r="F543" i="4"/>
  <c r="J542" i="4"/>
  <c r="F542" i="4"/>
  <c r="J541" i="4"/>
  <c r="F541" i="4"/>
  <c r="J540" i="4"/>
  <c r="F540" i="4"/>
  <c r="J539" i="4"/>
  <c r="F539" i="4"/>
  <c r="J538" i="4"/>
  <c r="F538" i="4"/>
  <c r="J537" i="4"/>
  <c r="F537" i="4"/>
  <c r="J536" i="4"/>
  <c r="F536" i="4"/>
  <c r="J535" i="4"/>
  <c r="F535" i="4"/>
  <c r="J534" i="4"/>
  <c r="F534" i="4"/>
  <c r="J533" i="4"/>
  <c r="F533" i="4"/>
  <c r="J532" i="4"/>
  <c r="F532" i="4"/>
  <c r="J531" i="4"/>
  <c r="F531" i="4"/>
  <c r="J530" i="4"/>
  <c r="F530" i="4"/>
  <c r="J529" i="4"/>
  <c r="F529" i="4"/>
  <c r="J528" i="4"/>
  <c r="F528" i="4"/>
  <c r="J527" i="4"/>
  <c r="F527" i="4"/>
  <c r="J526" i="4"/>
  <c r="F526" i="4"/>
  <c r="J525" i="4"/>
  <c r="F525" i="4"/>
  <c r="J524" i="4"/>
  <c r="F524" i="4"/>
  <c r="J523" i="4"/>
  <c r="F523" i="4"/>
  <c r="J522" i="4"/>
  <c r="F522" i="4"/>
  <c r="J521" i="4"/>
  <c r="F521" i="4"/>
  <c r="J520" i="4"/>
  <c r="F520" i="4"/>
  <c r="J519" i="4"/>
  <c r="F519" i="4"/>
  <c r="J518" i="4"/>
  <c r="F518" i="4"/>
  <c r="J517" i="4"/>
  <c r="F517" i="4"/>
  <c r="J516" i="4"/>
  <c r="F516" i="4"/>
  <c r="J515" i="4"/>
  <c r="F515" i="4"/>
  <c r="J514" i="4"/>
  <c r="F514" i="4"/>
  <c r="J513" i="4"/>
  <c r="F513" i="4"/>
  <c r="J512" i="4"/>
  <c r="F512" i="4"/>
  <c r="J511" i="4"/>
  <c r="F511" i="4"/>
  <c r="J510" i="4"/>
  <c r="F510" i="4"/>
  <c r="J509" i="4"/>
  <c r="F509" i="4"/>
  <c r="J508" i="4"/>
  <c r="F508" i="4"/>
  <c r="J507" i="4"/>
  <c r="F507" i="4"/>
  <c r="J506" i="4"/>
  <c r="F506" i="4"/>
  <c r="J505" i="4"/>
  <c r="F505" i="4"/>
  <c r="J504" i="4"/>
  <c r="F504" i="4"/>
  <c r="J503" i="4"/>
  <c r="F503" i="4"/>
  <c r="J502" i="4"/>
  <c r="F502" i="4"/>
  <c r="J501" i="4"/>
  <c r="F501" i="4"/>
  <c r="J500" i="4"/>
  <c r="F500" i="4"/>
  <c r="J499" i="4"/>
  <c r="F499" i="4"/>
  <c r="J498" i="4"/>
  <c r="F498" i="4"/>
  <c r="J497" i="4"/>
  <c r="F497" i="4"/>
  <c r="J496" i="4"/>
  <c r="F496" i="4"/>
  <c r="J495" i="4"/>
  <c r="F495" i="4"/>
  <c r="J494" i="4"/>
  <c r="F494" i="4"/>
  <c r="J493" i="4"/>
  <c r="F493" i="4"/>
  <c r="J492" i="4"/>
  <c r="F492" i="4"/>
  <c r="J491" i="4"/>
  <c r="F491" i="4"/>
  <c r="J490" i="4"/>
  <c r="F490" i="4"/>
  <c r="J489" i="4"/>
  <c r="F489" i="4"/>
  <c r="J488" i="4"/>
  <c r="F488" i="4"/>
  <c r="J487" i="4"/>
  <c r="F487" i="4"/>
  <c r="J486" i="4"/>
  <c r="F486" i="4"/>
  <c r="J485" i="4"/>
  <c r="F485" i="4"/>
  <c r="J484" i="4"/>
  <c r="F484" i="4"/>
  <c r="J483" i="4"/>
  <c r="F483" i="4"/>
  <c r="J482" i="4"/>
  <c r="F482" i="4"/>
  <c r="J481" i="4"/>
  <c r="F481" i="4"/>
  <c r="J480" i="4"/>
  <c r="F480" i="4"/>
  <c r="J479" i="4"/>
  <c r="F479" i="4"/>
  <c r="J478" i="4"/>
  <c r="F478" i="4"/>
  <c r="J477" i="4"/>
  <c r="F477" i="4"/>
  <c r="J476" i="4"/>
  <c r="F476" i="4"/>
  <c r="J475" i="4"/>
  <c r="F475" i="4"/>
  <c r="J474" i="4"/>
  <c r="F474" i="4"/>
  <c r="J473" i="4"/>
  <c r="F473" i="4"/>
  <c r="J472" i="4"/>
  <c r="F472" i="4"/>
  <c r="J471" i="4"/>
  <c r="F471" i="4"/>
  <c r="J470" i="4"/>
  <c r="F470" i="4"/>
  <c r="J469" i="4"/>
  <c r="F469" i="4"/>
  <c r="J468" i="4"/>
  <c r="F468" i="4"/>
  <c r="J467" i="4"/>
  <c r="F467" i="4"/>
  <c r="J466" i="4"/>
  <c r="F466" i="4"/>
  <c r="J465" i="4"/>
  <c r="F465" i="4"/>
  <c r="J464" i="4"/>
  <c r="F464" i="4"/>
  <c r="J463" i="4"/>
  <c r="F463" i="4"/>
  <c r="J462" i="4"/>
  <c r="F462" i="4"/>
  <c r="J461" i="4"/>
  <c r="F461" i="4"/>
  <c r="J460" i="4"/>
  <c r="F460" i="4"/>
  <c r="J459" i="4"/>
  <c r="F459" i="4"/>
  <c r="J458" i="4"/>
  <c r="F458" i="4"/>
  <c r="J457" i="4"/>
  <c r="F457" i="4"/>
  <c r="J456" i="4"/>
  <c r="F456" i="4"/>
  <c r="J455" i="4"/>
  <c r="F455" i="4"/>
  <c r="J454" i="4"/>
  <c r="F454" i="4"/>
  <c r="J453" i="4"/>
  <c r="F453" i="4"/>
  <c r="J452" i="4"/>
  <c r="F452" i="4"/>
  <c r="J451" i="4"/>
  <c r="F451" i="4"/>
  <c r="J450" i="4"/>
  <c r="F450" i="4"/>
  <c r="J449" i="4"/>
  <c r="F449" i="4"/>
  <c r="J448" i="4"/>
  <c r="F448" i="4"/>
  <c r="J447" i="4"/>
  <c r="F447" i="4"/>
  <c r="J446" i="4"/>
  <c r="F446" i="4"/>
  <c r="J445" i="4"/>
  <c r="F445" i="4"/>
  <c r="J444" i="4"/>
  <c r="F444" i="4"/>
  <c r="J443" i="4"/>
  <c r="F443" i="4"/>
  <c r="J442" i="4"/>
  <c r="F442" i="4"/>
  <c r="J441" i="4"/>
  <c r="F441" i="4"/>
  <c r="J440" i="4"/>
  <c r="F440" i="4"/>
  <c r="J439" i="4"/>
  <c r="F439" i="4"/>
  <c r="J438" i="4"/>
  <c r="F438" i="4"/>
  <c r="J437" i="4"/>
  <c r="F437" i="4"/>
  <c r="J436" i="4"/>
  <c r="F436" i="4"/>
  <c r="J435" i="4"/>
  <c r="F435" i="4"/>
  <c r="J434" i="4"/>
  <c r="F434" i="4"/>
  <c r="J433" i="4"/>
  <c r="F433" i="4"/>
  <c r="J432" i="4"/>
  <c r="F432" i="4"/>
  <c r="J431" i="4"/>
  <c r="F431" i="4"/>
  <c r="J430" i="4"/>
  <c r="F430" i="4"/>
  <c r="J429" i="4"/>
  <c r="F429" i="4"/>
  <c r="J428" i="4"/>
  <c r="F428" i="4"/>
  <c r="J427" i="4"/>
  <c r="F427" i="4"/>
  <c r="J426" i="4"/>
  <c r="F426" i="4"/>
  <c r="J425" i="4"/>
  <c r="F425" i="4"/>
  <c r="J424" i="4"/>
  <c r="F424" i="4"/>
  <c r="J423" i="4"/>
  <c r="F423" i="4"/>
  <c r="J422" i="4"/>
  <c r="F422" i="4"/>
  <c r="J421" i="4"/>
  <c r="F421" i="4"/>
  <c r="J420" i="4"/>
  <c r="F420" i="4"/>
  <c r="J419" i="4"/>
  <c r="F419" i="4"/>
  <c r="J418" i="4"/>
  <c r="F418" i="4"/>
  <c r="J417" i="4"/>
  <c r="F417" i="4"/>
  <c r="J416" i="4"/>
  <c r="F416" i="4"/>
  <c r="J415" i="4"/>
  <c r="F415" i="4"/>
  <c r="J414" i="4"/>
  <c r="F414" i="4"/>
  <c r="J413" i="4"/>
  <c r="F413" i="4"/>
  <c r="J412" i="4"/>
  <c r="F412" i="4"/>
  <c r="J411" i="4"/>
  <c r="F411" i="4"/>
  <c r="J410" i="4"/>
  <c r="F410" i="4"/>
  <c r="J409" i="4"/>
  <c r="F409" i="4"/>
  <c r="J408" i="4"/>
  <c r="F408" i="4"/>
  <c r="J407" i="4"/>
  <c r="F407" i="4"/>
  <c r="J406" i="4"/>
  <c r="F406" i="4"/>
  <c r="J405" i="4"/>
  <c r="F405" i="4"/>
  <c r="J404" i="4"/>
  <c r="F404" i="4"/>
  <c r="J403" i="4"/>
  <c r="F403" i="4"/>
  <c r="J402" i="4"/>
  <c r="F402" i="4"/>
  <c r="J401" i="4"/>
  <c r="F401" i="4"/>
  <c r="J400" i="4"/>
  <c r="F400" i="4"/>
  <c r="J399" i="4"/>
  <c r="F399" i="4"/>
  <c r="J398" i="4"/>
  <c r="F398" i="4"/>
  <c r="J397" i="4"/>
  <c r="F397" i="4"/>
  <c r="J396" i="4"/>
  <c r="F396" i="4"/>
  <c r="J395" i="4"/>
  <c r="F395" i="4"/>
  <c r="J394" i="4"/>
  <c r="F394" i="4"/>
  <c r="J393" i="4"/>
  <c r="F393" i="4"/>
  <c r="J392" i="4"/>
  <c r="F392" i="4"/>
  <c r="J391" i="4"/>
  <c r="F391" i="4"/>
  <c r="J390" i="4"/>
  <c r="F390" i="4"/>
  <c r="J389" i="4"/>
  <c r="F389" i="4"/>
  <c r="J388" i="4"/>
  <c r="F388" i="4"/>
  <c r="J387" i="4"/>
  <c r="F387" i="4"/>
  <c r="J386" i="4"/>
  <c r="F386" i="4"/>
  <c r="J385" i="4"/>
  <c r="F385" i="4"/>
  <c r="J384" i="4"/>
  <c r="F384" i="4"/>
  <c r="J383" i="4"/>
  <c r="F383" i="4"/>
  <c r="J382" i="4"/>
  <c r="F382" i="4"/>
  <c r="J381" i="4"/>
  <c r="F381" i="4"/>
  <c r="J380" i="4"/>
  <c r="F380" i="4"/>
  <c r="J379" i="4"/>
  <c r="F379" i="4"/>
  <c r="J378" i="4"/>
  <c r="F378" i="4"/>
  <c r="J377" i="4"/>
  <c r="F377" i="4"/>
  <c r="J376" i="4"/>
  <c r="F376" i="4"/>
  <c r="J375" i="4"/>
  <c r="F375" i="4"/>
  <c r="J374" i="4"/>
  <c r="F374" i="4"/>
  <c r="J373" i="4"/>
  <c r="F373" i="4"/>
  <c r="J372" i="4"/>
  <c r="F372" i="4"/>
  <c r="J371" i="4"/>
  <c r="F371" i="4"/>
  <c r="J370" i="4"/>
  <c r="F370" i="4"/>
  <c r="J369" i="4"/>
  <c r="F369" i="4"/>
  <c r="J368" i="4"/>
  <c r="F368" i="4"/>
  <c r="J367" i="4"/>
  <c r="F367" i="4"/>
  <c r="J366" i="4"/>
  <c r="F366" i="4"/>
  <c r="J365" i="4"/>
  <c r="F365" i="4"/>
  <c r="J364" i="4"/>
  <c r="F364" i="4"/>
  <c r="J363" i="4"/>
  <c r="F363" i="4"/>
  <c r="J362" i="4"/>
  <c r="F362" i="4"/>
  <c r="J361" i="4"/>
  <c r="F361" i="4"/>
  <c r="J360" i="4"/>
  <c r="F360" i="4"/>
  <c r="J359" i="4"/>
  <c r="F359" i="4"/>
  <c r="J358" i="4"/>
  <c r="F358" i="4"/>
  <c r="J357" i="4"/>
  <c r="F357" i="4"/>
  <c r="J356" i="4"/>
  <c r="F356" i="4"/>
  <c r="J355" i="4"/>
  <c r="F355" i="4"/>
  <c r="J354" i="4"/>
  <c r="F354" i="4"/>
  <c r="J353" i="4"/>
  <c r="F353" i="4"/>
  <c r="J352" i="4"/>
  <c r="F352" i="4"/>
  <c r="J351" i="4"/>
  <c r="F351" i="4"/>
  <c r="J350" i="4"/>
  <c r="F350" i="4"/>
  <c r="J349" i="4"/>
  <c r="F349" i="4"/>
  <c r="J348" i="4"/>
  <c r="F348" i="4"/>
  <c r="J347" i="4"/>
  <c r="F347" i="4"/>
  <c r="J346" i="4"/>
  <c r="F346" i="4"/>
  <c r="J345" i="4"/>
  <c r="F345" i="4"/>
  <c r="J344" i="4"/>
  <c r="F344" i="4"/>
  <c r="J343" i="4"/>
  <c r="F343" i="4"/>
  <c r="J342" i="4"/>
  <c r="F342" i="4"/>
  <c r="J341" i="4"/>
  <c r="F341" i="4"/>
  <c r="J340" i="4"/>
  <c r="F340" i="4"/>
  <c r="J339" i="4"/>
  <c r="F339" i="4"/>
  <c r="J338" i="4"/>
  <c r="F338" i="4"/>
  <c r="J337" i="4"/>
  <c r="F337" i="4"/>
  <c r="J336" i="4"/>
  <c r="F336" i="4"/>
  <c r="J335" i="4"/>
  <c r="F335" i="4"/>
  <c r="J334" i="4"/>
  <c r="F334" i="4"/>
  <c r="J333" i="4"/>
  <c r="F333" i="4"/>
  <c r="J332" i="4"/>
  <c r="F332" i="4"/>
  <c r="J331" i="4"/>
  <c r="F331" i="4"/>
  <c r="J330" i="4"/>
  <c r="F330" i="4"/>
  <c r="J329" i="4"/>
  <c r="F329" i="4"/>
  <c r="J328" i="4"/>
  <c r="F328" i="4"/>
  <c r="J327" i="4"/>
  <c r="F327" i="4"/>
  <c r="J326" i="4"/>
  <c r="F326" i="4"/>
  <c r="J325" i="4"/>
  <c r="F325" i="4"/>
  <c r="J324" i="4"/>
  <c r="F324" i="4"/>
  <c r="J323" i="4"/>
  <c r="F323" i="4"/>
  <c r="J322" i="4"/>
  <c r="F322" i="4"/>
  <c r="J321" i="4"/>
  <c r="F321" i="4"/>
  <c r="J320" i="4"/>
  <c r="F320" i="4"/>
  <c r="J319" i="4"/>
  <c r="F319" i="4"/>
  <c r="J318" i="4"/>
  <c r="F318" i="4"/>
  <c r="J317" i="4"/>
  <c r="F317" i="4"/>
  <c r="J316" i="4"/>
  <c r="F316" i="4"/>
  <c r="J315" i="4"/>
  <c r="F315" i="4"/>
  <c r="J314" i="4"/>
  <c r="F314" i="4"/>
  <c r="J313" i="4"/>
  <c r="F313" i="4"/>
  <c r="J312" i="4"/>
  <c r="F312" i="4"/>
  <c r="J311" i="4"/>
  <c r="F311" i="4"/>
  <c r="J310" i="4"/>
  <c r="F310" i="4"/>
  <c r="J309" i="4"/>
  <c r="F309" i="4"/>
  <c r="J308" i="4"/>
  <c r="F308" i="4"/>
  <c r="J307" i="4"/>
  <c r="F307" i="4"/>
  <c r="J306" i="4"/>
  <c r="F306" i="4"/>
  <c r="J305" i="4"/>
  <c r="F305" i="4"/>
  <c r="J304" i="4"/>
  <c r="F304" i="4"/>
  <c r="J303" i="4"/>
  <c r="F303" i="4"/>
  <c r="J302" i="4"/>
  <c r="F302" i="4"/>
  <c r="J301" i="4"/>
  <c r="F301" i="4"/>
  <c r="J300" i="4"/>
  <c r="F300" i="4"/>
  <c r="J299" i="4"/>
  <c r="F299" i="4"/>
  <c r="J298" i="4"/>
  <c r="F298" i="4"/>
  <c r="J297" i="4"/>
  <c r="F297" i="4"/>
  <c r="J296" i="4"/>
  <c r="F296" i="4"/>
  <c r="J295" i="4"/>
  <c r="F295" i="4"/>
  <c r="J294" i="4"/>
  <c r="F294" i="4"/>
  <c r="J293" i="4"/>
  <c r="F293" i="4"/>
  <c r="J292" i="4"/>
  <c r="F292" i="4"/>
  <c r="J291" i="4"/>
  <c r="F291" i="4"/>
  <c r="J290" i="4"/>
  <c r="F290" i="4"/>
  <c r="J289" i="4"/>
  <c r="F289" i="4"/>
  <c r="J288" i="4"/>
  <c r="F288" i="4"/>
  <c r="J287" i="4"/>
  <c r="F287" i="4"/>
  <c r="J286" i="4"/>
  <c r="F286" i="4"/>
  <c r="J285" i="4"/>
  <c r="F285" i="4"/>
  <c r="J284" i="4"/>
  <c r="F284" i="4"/>
  <c r="J283" i="4"/>
  <c r="F283" i="4"/>
  <c r="J282" i="4"/>
  <c r="F282" i="4"/>
  <c r="J281" i="4"/>
  <c r="F281" i="4"/>
  <c r="J280" i="4"/>
  <c r="F280" i="4"/>
  <c r="J279" i="4"/>
  <c r="F279" i="4"/>
  <c r="J278" i="4"/>
  <c r="F278" i="4"/>
  <c r="J277" i="4"/>
  <c r="F277" i="4"/>
  <c r="J276" i="4"/>
  <c r="F276" i="4"/>
  <c r="J275" i="4"/>
  <c r="F275" i="4"/>
  <c r="J274" i="4"/>
  <c r="F274" i="4"/>
  <c r="J273" i="4"/>
  <c r="F273" i="4"/>
  <c r="J272" i="4"/>
  <c r="F272" i="4"/>
  <c r="J271" i="4"/>
  <c r="F271" i="4"/>
  <c r="J270" i="4"/>
  <c r="F270" i="4"/>
  <c r="J269" i="4"/>
  <c r="F269" i="4"/>
  <c r="J268" i="4"/>
  <c r="F268" i="4"/>
  <c r="J267" i="4"/>
  <c r="F267" i="4"/>
  <c r="J266" i="4"/>
  <c r="F266" i="4"/>
  <c r="J265" i="4"/>
  <c r="F265" i="4"/>
  <c r="J264" i="4"/>
  <c r="F264" i="4"/>
  <c r="J263" i="4"/>
  <c r="F263" i="4"/>
  <c r="J262" i="4"/>
  <c r="F262" i="4"/>
  <c r="J261" i="4"/>
  <c r="F261" i="4"/>
  <c r="J260" i="4"/>
  <c r="F260" i="4"/>
  <c r="J259" i="4"/>
  <c r="F259" i="4"/>
  <c r="J258" i="4"/>
  <c r="F258" i="4"/>
  <c r="J257" i="4"/>
  <c r="F257" i="4"/>
  <c r="J256" i="4"/>
  <c r="F256" i="4"/>
  <c r="J255" i="4"/>
  <c r="F255" i="4"/>
  <c r="J254" i="4"/>
  <c r="F254" i="4"/>
  <c r="J253" i="4"/>
  <c r="F253" i="4"/>
  <c r="J252" i="4"/>
  <c r="F252" i="4"/>
  <c r="J251" i="4"/>
  <c r="F251" i="4"/>
  <c r="J250" i="4"/>
  <c r="F250" i="4"/>
  <c r="J249" i="4"/>
  <c r="F249" i="4"/>
  <c r="J248" i="4"/>
  <c r="F248" i="4"/>
  <c r="J247" i="4"/>
  <c r="F247" i="4"/>
  <c r="J246" i="4"/>
  <c r="F246" i="4"/>
  <c r="J245" i="4"/>
  <c r="F245" i="4"/>
  <c r="J244" i="4"/>
  <c r="F244" i="4"/>
  <c r="J243" i="4"/>
  <c r="F243" i="4"/>
  <c r="J242" i="4"/>
  <c r="F242" i="4"/>
  <c r="J241" i="4"/>
  <c r="F241" i="4"/>
  <c r="J240" i="4"/>
  <c r="F240" i="4"/>
  <c r="J239" i="4"/>
  <c r="F239" i="4"/>
  <c r="J238" i="4"/>
  <c r="F238" i="4"/>
  <c r="J237" i="4"/>
  <c r="F237" i="4"/>
  <c r="J236" i="4"/>
  <c r="F236" i="4"/>
  <c r="J235" i="4"/>
  <c r="F235" i="4"/>
  <c r="J234" i="4"/>
  <c r="F234" i="4"/>
  <c r="J233" i="4"/>
  <c r="F233" i="4"/>
  <c r="J232" i="4"/>
  <c r="F232" i="4"/>
  <c r="J231" i="4"/>
  <c r="F231" i="4"/>
  <c r="J230" i="4"/>
  <c r="F230" i="4"/>
  <c r="J229" i="4"/>
  <c r="F229" i="4"/>
  <c r="J228" i="4"/>
  <c r="F228" i="4"/>
  <c r="J227" i="4"/>
  <c r="F227" i="4"/>
  <c r="J226" i="4"/>
  <c r="F226" i="4"/>
  <c r="J225" i="4"/>
  <c r="F225" i="4"/>
  <c r="J224" i="4"/>
  <c r="F224" i="4"/>
  <c r="J223" i="4"/>
  <c r="F223" i="4"/>
  <c r="J222" i="4"/>
  <c r="F222" i="4"/>
  <c r="J221" i="4"/>
  <c r="F221" i="4"/>
  <c r="J220" i="4"/>
  <c r="F220" i="4"/>
  <c r="J219" i="4"/>
  <c r="F219" i="4"/>
  <c r="J218" i="4"/>
  <c r="F218" i="4"/>
  <c r="J217" i="4"/>
  <c r="F217" i="4"/>
  <c r="J216" i="4"/>
  <c r="F216" i="4"/>
  <c r="J215" i="4"/>
  <c r="F215" i="4"/>
  <c r="J214" i="4"/>
  <c r="F214" i="4"/>
  <c r="J213" i="4"/>
  <c r="F213" i="4"/>
  <c r="J212" i="4"/>
  <c r="F212" i="4"/>
  <c r="J211" i="4"/>
  <c r="F211" i="4"/>
  <c r="J210" i="4"/>
  <c r="F210" i="4"/>
  <c r="J209" i="4"/>
  <c r="F209" i="4"/>
  <c r="J208" i="4"/>
  <c r="F208" i="4"/>
  <c r="J207" i="4"/>
  <c r="F207" i="4"/>
  <c r="J206" i="4"/>
  <c r="F206" i="4"/>
  <c r="J205" i="4"/>
  <c r="F205" i="4"/>
  <c r="J204" i="4"/>
  <c r="F204" i="4"/>
  <c r="J203" i="4"/>
  <c r="F203" i="4"/>
  <c r="J202" i="4"/>
  <c r="F202" i="4"/>
  <c r="J201" i="4"/>
  <c r="F201" i="4"/>
  <c r="J200" i="4"/>
  <c r="F200" i="4"/>
  <c r="J199" i="4"/>
  <c r="F199" i="4"/>
  <c r="J198" i="4"/>
  <c r="F198" i="4"/>
  <c r="J197" i="4"/>
  <c r="F197" i="4"/>
  <c r="J196" i="4"/>
  <c r="F196" i="4"/>
  <c r="J195" i="4"/>
  <c r="F195" i="4"/>
  <c r="J194" i="4"/>
  <c r="F194" i="4"/>
  <c r="J193" i="4"/>
  <c r="F193" i="4"/>
  <c r="J192" i="4"/>
  <c r="F192" i="4"/>
  <c r="J191" i="4"/>
  <c r="F191" i="4"/>
  <c r="J190" i="4"/>
  <c r="F190" i="4"/>
  <c r="J189" i="4"/>
  <c r="F189" i="4"/>
  <c r="J188" i="4"/>
  <c r="F188" i="4"/>
  <c r="J187" i="4"/>
  <c r="F187" i="4"/>
  <c r="J186" i="4"/>
  <c r="F186" i="4"/>
  <c r="J185" i="4"/>
  <c r="F185" i="4"/>
  <c r="J184" i="4"/>
  <c r="F184" i="4"/>
  <c r="J183" i="4"/>
  <c r="F183" i="4"/>
  <c r="J182" i="4"/>
  <c r="F182" i="4"/>
  <c r="J181" i="4"/>
  <c r="F181" i="4"/>
  <c r="J180" i="4"/>
  <c r="F180" i="4"/>
  <c r="J179" i="4"/>
  <c r="F179" i="4"/>
  <c r="J178" i="4"/>
  <c r="F178" i="4"/>
  <c r="J177" i="4"/>
  <c r="F177" i="4"/>
  <c r="J176" i="4"/>
  <c r="F176" i="4"/>
  <c r="J175" i="4"/>
  <c r="F175" i="4"/>
  <c r="J174" i="4"/>
  <c r="F174" i="4"/>
  <c r="J173" i="4"/>
  <c r="F173" i="4"/>
  <c r="J172" i="4"/>
  <c r="F172" i="4"/>
  <c r="J171" i="4"/>
  <c r="F171" i="4"/>
  <c r="J170" i="4"/>
  <c r="F170" i="4"/>
  <c r="J169" i="4"/>
  <c r="F169" i="4"/>
  <c r="J168" i="4"/>
  <c r="F168" i="4"/>
  <c r="J167" i="4"/>
  <c r="F167" i="4"/>
  <c r="J166" i="4"/>
  <c r="F166" i="4"/>
  <c r="J165" i="4"/>
  <c r="F165" i="4"/>
  <c r="J164" i="4"/>
  <c r="F164" i="4"/>
  <c r="J163" i="4"/>
  <c r="F163" i="4"/>
  <c r="J162" i="4"/>
  <c r="F162" i="4"/>
  <c r="J161" i="4"/>
  <c r="F161" i="4"/>
  <c r="J160" i="4"/>
  <c r="F160" i="4"/>
  <c r="J159" i="4"/>
  <c r="F159" i="4"/>
  <c r="J158" i="4"/>
  <c r="F158" i="4"/>
  <c r="J157" i="4"/>
  <c r="F157" i="4"/>
  <c r="J156" i="4"/>
  <c r="F156" i="4"/>
  <c r="J155" i="4"/>
  <c r="F155" i="4"/>
  <c r="J154" i="4"/>
  <c r="F154" i="4"/>
  <c r="J153" i="4"/>
  <c r="F153" i="4"/>
  <c r="J152" i="4"/>
  <c r="F152" i="4"/>
  <c r="J151" i="4"/>
  <c r="F151" i="4"/>
  <c r="J150" i="4"/>
  <c r="F150" i="4"/>
  <c r="J149" i="4"/>
  <c r="F149" i="4"/>
  <c r="J148" i="4"/>
  <c r="F148" i="4"/>
  <c r="J147" i="4"/>
  <c r="F147" i="4"/>
  <c r="J146" i="4"/>
  <c r="F146" i="4"/>
  <c r="J145" i="4"/>
  <c r="F145" i="4"/>
  <c r="J144" i="4"/>
  <c r="F144" i="4"/>
  <c r="J143" i="4"/>
  <c r="F143" i="4"/>
  <c r="J142" i="4"/>
  <c r="F142" i="4"/>
  <c r="J141" i="4"/>
  <c r="F141" i="4"/>
  <c r="J140" i="4"/>
  <c r="F140" i="4"/>
  <c r="J139" i="4"/>
  <c r="F139" i="4"/>
  <c r="J138" i="4"/>
  <c r="F138" i="4"/>
  <c r="J137" i="4"/>
  <c r="F137" i="4"/>
  <c r="J136" i="4"/>
  <c r="F136" i="4"/>
  <c r="J135" i="4"/>
  <c r="F135" i="4"/>
  <c r="J134" i="4"/>
  <c r="F134" i="4"/>
  <c r="J133" i="4"/>
  <c r="F133" i="4"/>
  <c r="J132" i="4"/>
  <c r="F132" i="4"/>
  <c r="J131" i="4"/>
  <c r="F131" i="4"/>
  <c r="J130" i="4"/>
  <c r="F130" i="4"/>
  <c r="J129" i="4"/>
  <c r="F129" i="4"/>
  <c r="J128" i="4"/>
  <c r="F128" i="4"/>
  <c r="J127" i="4"/>
  <c r="F127" i="4"/>
  <c r="J126" i="4"/>
  <c r="F126" i="4"/>
  <c r="J125" i="4"/>
  <c r="F125" i="4"/>
  <c r="J124" i="4"/>
  <c r="F124" i="4"/>
  <c r="J123" i="4"/>
  <c r="F123" i="4"/>
  <c r="J122" i="4"/>
  <c r="F122" i="4"/>
  <c r="J121" i="4"/>
  <c r="F121" i="4"/>
  <c r="J120" i="4"/>
  <c r="F120" i="4"/>
  <c r="J119" i="4"/>
  <c r="F119" i="4"/>
  <c r="J118" i="4"/>
  <c r="F118" i="4"/>
  <c r="J117" i="4"/>
  <c r="F117" i="4"/>
  <c r="J116" i="4"/>
  <c r="F116" i="4"/>
  <c r="J115" i="4"/>
  <c r="F115" i="4"/>
  <c r="J114" i="4"/>
  <c r="F114" i="4"/>
  <c r="J113" i="4"/>
  <c r="F113" i="4"/>
  <c r="J112" i="4"/>
  <c r="F112" i="4"/>
  <c r="J111" i="4"/>
  <c r="F111" i="4"/>
  <c r="J110" i="4"/>
  <c r="F110" i="4"/>
  <c r="J109" i="4"/>
  <c r="F109" i="4"/>
  <c r="J108" i="4"/>
  <c r="F108" i="4"/>
  <c r="J107" i="4"/>
  <c r="F107" i="4"/>
  <c r="J106" i="4"/>
  <c r="F106" i="4"/>
  <c r="J105" i="4"/>
  <c r="F105" i="4"/>
  <c r="J104" i="4"/>
  <c r="F104" i="4"/>
  <c r="J103" i="4"/>
  <c r="F103" i="4"/>
  <c r="J102" i="4"/>
  <c r="F102" i="4"/>
  <c r="J101" i="4"/>
  <c r="F101" i="4"/>
  <c r="J100" i="4"/>
  <c r="F100" i="4"/>
  <c r="J99" i="4"/>
  <c r="F99" i="4"/>
  <c r="J98" i="4"/>
  <c r="F98" i="4"/>
  <c r="J97" i="4"/>
  <c r="F97" i="4"/>
  <c r="J96" i="4"/>
  <c r="F96" i="4"/>
  <c r="J95" i="4"/>
  <c r="F95" i="4"/>
  <c r="J94" i="4"/>
  <c r="F94" i="4"/>
  <c r="J93" i="4"/>
  <c r="F93" i="4"/>
  <c r="J92" i="4"/>
  <c r="F92" i="4"/>
  <c r="J91" i="4"/>
  <c r="F91" i="4"/>
  <c r="J90" i="4"/>
  <c r="F90" i="4"/>
  <c r="J89" i="4"/>
  <c r="F89" i="4"/>
  <c r="J88" i="4"/>
  <c r="F88" i="4"/>
  <c r="J87" i="4"/>
  <c r="F87" i="4"/>
  <c r="J86" i="4"/>
  <c r="F86" i="4"/>
  <c r="J85" i="4"/>
  <c r="F85" i="4"/>
  <c r="J84" i="4"/>
  <c r="F84" i="4"/>
  <c r="J83" i="4"/>
  <c r="F83" i="4"/>
  <c r="J82" i="4"/>
  <c r="F82" i="4"/>
  <c r="J81" i="4"/>
  <c r="F81" i="4"/>
  <c r="J80" i="4"/>
  <c r="F80" i="4"/>
  <c r="J79" i="4"/>
  <c r="F79" i="4"/>
  <c r="J78" i="4"/>
  <c r="F78" i="4"/>
  <c r="J77" i="4"/>
  <c r="F77" i="4"/>
  <c r="J76" i="4"/>
  <c r="F76" i="4"/>
  <c r="J75" i="4"/>
  <c r="F75" i="4"/>
  <c r="J74" i="4"/>
  <c r="F74" i="4"/>
  <c r="J73" i="4"/>
  <c r="F73" i="4"/>
  <c r="J72" i="4"/>
  <c r="F72" i="4"/>
  <c r="J71" i="4"/>
  <c r="F71" i="4"/>
  <c r="J70" i="4"/>
  <c r="F70" i="4"/>
  <c r="J69" i="4"/>
  <c r="F69" i="4"/>
  <c r="J68" i="4"/>
  <c r="F68" i="4"/>
  <c r="J67" i="4"/>
  <c r="F67" i="4"/>
  <c r="J66" i="4"/>
  <c r="F66" i="4"/>
  <c r="J65" i="4"/>
  <c r="F65" i="4"/>
  <c r="J64" i="4"/>
  <c r="F64" i="4"/>
  <c r="J63" i="4"/>
  <c r="F63" i="4"/>
  <c r="J62" i="4"/>
  <c r="F62" i="4"/>
  <c r="J61" i="4"/>
  <c r="F61" i="4"/>
  <c r="J60" i="4"/>
  <c r="F60" i="4"/>
  <c r="J59" i="4"/>
  <c r="F59" i="4"/>
  <c r="J58" i="4"/>
  <c r="F58" i="4"/>
  <c r="J57" i="4"/>
  <c r="F57" i="4"/>
  <c r="J56" i="4"/>
  <c r="F56" i="4"/>
  <c r="J55" i="4"/>
  <c r="F55" i="4"/>
  <c r="J54" i="4"/>
  <c r="F54" i="4"/>
  <c r="J53" i="4"/>
  <c r="F53" i="4"/>
  <c r="J52" i="4"/>
  <c r="F52" i="4"/>
  <c r="J51" i="4"/>
  <c r="F51" i="4"/>
  <c r="J50" i="4"/>
  <c r="F50" i="4"/>
  <c r="J49" i="4"/>
  <c r="F49" i="4"/>
  <c r="J48" i="4"/>
  <c r="F48" i="4"/>
  <c r="J47" i="4"/>
  <c r="F47" i="4"/>
  <c r="J46" i="4"/>
  <c r="F46" i="4"/>
  <c r="J45" i="4"/>
  <c r="F45" i="4"/>
  <c r="J44" i="4"/>
  <c r="F44" i="4"/>
  <c r="J43" i="4"/>
  <c r="F43" i="4"/>
  <c r="J42" i="4"/>
  <c r="F42" i="4"/>
  <c r="J41" i="4"/>
  <c r="F41" i="4"/>
  <c r="J40" i="4"/>
  <c r="F40" i="4"/>
  <c r="J39" i="4"/>
  <c r="F39" i="4"/>
  <c r="J38" i="4"/>
  <c r="F38" i="4"/>
  <c r="J37" i="4"/>
  <c r="F37" i="4"/>
  <c r="J36" i="4"/>
  <c r="F36" i="4"/>
  <c r="J35" i="4"/>
  <c r="F35" i="4"/>
  <c r="J34" i="4"/>
  <c r="F34" i="4"/>
  <c r="J33" i="4"/>
  <c r="F33" i="4"/>
  <c r="J32" i="4"/>
  <c r="F32" i="4"/>
  <c r="J31" i="4"/>
  <c r="F31" i="4"/>
  <c r="J30" i="4"/>
  <c r="F30" i="4"/>
  <c r="J29" i="4"/>
  <c r="F29" i="4"/>
  <c r="J28" i="4"/>
  <c r="F28" i="4"/>
  <c r="J27" i="4"/>
  <c r="F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9" i="4"/>
  <c r="F19" i="4"/>
  <c r="J18" i="4"/>
  <c r="F18" i="4"/>
  <c r="J17" i="4"/>
  <c r="F17" i="4"/>
  <c r="J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F9" i="4"/>
  <c r="J8" i="4"/>
  <c r="F8" i="4"/>
  <c r="J7" i="4"/>
  <c r="F7" i="4"/>
  <c r="J6" i="4"/>
  <c r="F6" i="4"/>
  <c r="J5" i="4"/>
  <c r="F5" i="4"/>
  <c r="J4" i="4"/>
  <c r="F4" i="4"/>
  <c r="J3" i="4"/>
  <c r="F3" i="4"/>
  <c r="J2" i="4"/>
  <c r="F2" i="4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377" i="2"/>
  <c r="H104" i="2"/>
  <c r="H357" i="2"/>
  <c r="H641" i="2"/>
  <c r="H404" i="2"/>
  <c r="H676" i="2"/>
  <c r="H203" i="2"/>
  <c r="H106" i="2"/>
  <c r="H362" i="2"/>
  <c r="H338" i="2"/>
  <c r="H524" i="2"/>
  <c r="H530" i="2"/>
  <c r="H418" i="2"/>
  <c r="H83" i="2"/>
  <c r="H55" i="2"/>
  <c r="H114" i="2"/>
  <c r="H566" i="2"/>
  <c r="H46" i="2"/>
  <c r="H500" i="2"/>
  <c r="H152" i="2"/>
  <c r="H270" i="2"/>
  <c r="H563" i="2"/>
  <c r="H550" i="2"/>
  <c r="H568" i="2"/>
  <c r="H271" i="2"/>
  <c r="H268" i="2"/>
  <c r="H264" i="2"/>
  <c r="H75" i="2"/>
  <c r="H289" i="2"/>
  <c r="H150" i="2"/>
  <c r="H20" i="2"/>
  <c r="H6" i="2"/>
  <c r="H308" i="2"/>
  <c r="H481" i="2"/>
  <c r="H664" i="2"/>
  <c r="H84" i="2"/>
  <c r="H284" i="2"/>
  <c r="H455" i="2"/>
  <c r="H15" i="2"/>
  <c r="H679" i="2"/>
  <c r="H145" i="2"/>
  <c r="H235" i="2"/>
  <c r="H456" i="2"/>
  <c r="H249" i="2"/>
  <c r="H603" i="2"/>
  <c r="H35" i="2"/>
  <c r="H618" i="2"/>
  <c r="H648" i="2"/>
  <c r="H202" i="2"/>
  <c r="H124" i="2"/>
  <c r="H531" i="2"/>
  <c r="H623" i="2"/>
  <c r="H322" i="2"/>
  <c r="H266" i="2"/>
  <c r="H306" i="2"/>
  <c r="H440" i="2"/>
  <c r="H429" i="2"/>
  <c r="H504" i="2"/>
  <c r="H599" i="2"/>
  <c r="H336" i="2"/>
  <c r="H141" i="2"/>
  <c r="H462" i="2"/>
  <c r="H405" i="2"/>
  <c r="H358" i="2"/>
  <c r="H640" i="2"/>
  <c r="H290" i="2"/>
  <c r="H61" i="2"/>
  <c r="H321" i="2"/>
  <c r="H425" i="2"/>
  <c r="H93" i="2"/>
  <c r="H519" i="2"/>
  <c r="H127" i="2"/>
  <c r="H179" i="2"/>
  <c r="H610" i="2"/>
  <c r="H487" i="2"/>
  <c r="H199" i="2"/>
  <c r="H9" i="2"/>
  <c r="H231" i="2"/>
  <c r="H148" i="2"/>
  <c r="H383" i="2"/>
  <c r="H572" i="2"/>
  <c r="H230" i="2"/>
  <c r="H379" i="2"/>
  <c r="H639" i="2"/>
  <c r="H657" i="2"/>
  <c r="H414" i="2"/>
  <c r="H327" i="2"/>
  <c r="H42" i="2"/>
  <c r="H286" i="2"/>
  <c r="H255" i="2"/>
  <c r="H476" i="2"/>
  <c r="H340" i="2"/>
  <c r="H239" i="2"/>
  <c r="H241" i="2"/>
  <c r="H167" i="2"/>
  <c r="H608" i="2"/>
  <c r="H545" i="2"/>
  <c r="H570" i="2"/>
  <c r="H223" i="2"/>
  <c r="H460" i="2"/>
  <c r="H244" i="2"/>
  <c r="H155" i="2"/>
  <c r="H101" i="2"/>
  <c r="H300" i="2"/>
  <c r="H656" i="2"/>
  <c r="H578" i="2"/>
  <c r="H484" i="2"/>
  <c r="H509" i="2"/>
  <c r="H691" i="2"/>
  <c r="H192" i="2"/>
  <c r="H593" i="2"/>
  <c r="H588" i="2"/>
  <c r="H621" i="2"/>
  <c r="H384" i="2"/>
  <c r="H224" i="2"/>
  <c r="H219" i="2"/>
  <c r="H435" i="2"/>
  <c r="H154" i="2"/>
  <c r="H457" i="2"/>
  <c r="H204" i="2"/>
  <c r="H49" i="2"/>
  <c r="H19" i="2"/>
  <c r="H680" i="2"/>
  <c r="H14" i="2"/>
  <c r="H584" i="2"/>
  <c r="H633" i="2"/>
  <c r="H632" i="2"/>
  <c r="H165" i="2"/>
  <c r="H102" i="2"/>
  <c r="H395" i="2"/>
  <c r="H642" i="2"/>
  <c r="H529" i="2"/>
  <c r="H647" i="2"/>
  <c r="H287" i="2"/>
  <c r="H90" i="2"/>
  <c r="H132" i="2"/>
  <c r="H120" i="2"/>
  <c r="H467" i="2"/>
  <c r="H687" i="2"/>
  <c r="H292" i="2"/>
  <c r="H87" i="2"/>
  <c r="H576" i="2"/>
  <c r="H409" i="2"/>
  <c r="H253" i="2"/>
  <c r="H658" i="2"/>
  <c r="H269" i="2"/>
  <c r="H501" i="2"/>
  <c r="H438" i="2"/>
  <c r="H470" i="2"/>
  <c r="H337" i="2"/>
  <c r="H33" i="2"/>
  <c r="H146" i="2"/>
  <c r="H671" i="2"/>
  <c r="H612" i="2"/>
  <c r="H449" i="2"/>
  <c r="H194" i="2"/>
  <c r="H283" i="2"/>
  <c r="H663" i="2"/>
  <c r="H213" i="2"/>
  <c r="H208" i="2"/>
  <c r="H168" i="2"/>
  <c r="H85" i="2"/>
  <c r="H136" i="2"/>
  <c r="H551" i="2"/>
  <c r="H692" i="2"/>
  <c r="H508" i="2"/>
  <c r="H200" i="2"/>
  <c r="H571" i="2"/>
  <c r="H502" i="2"/>
  <c r="H73" i="2"/>
  <c r="H616" i="2"/>
  <c r="H125" i="2"/>
  <c r="H228" i="2"/>
  <c r="H3" i="2"/>
  <c r="H386" i="2"/>
  <c r="H16" i="2"/>
  <c r="H147" i="2"/>
  <c r="H382" i="2"/>
  <c r="H128" i="2"/>
  <c r="H262" i="2"/>
  <c r="H318" i="2"/>
  <c r="H227" i="2"/>
  <c r="H369" i="2"/>
  <c r="H164" i="2"/>
  <c r="H137" i="2"/>
  <c r="H614" i="2"/>
  <c r="H67" i="2"/>
  <c r="H328" i="2"/>
  <c r="H312" i="2"/>
  <c r="H549" i="2"/>
  <c r="H517" i="2"/>
  <c r="H261" i="2"/>
  <c r="H583" i="2"/>
  <c r="H174" i="2"/>
  <c r="H459" i="2"/>
  <c r="H507" i="2"/>
  <c r="H473" i="2"/>
  <c r="H518" i="2"/>
  <c r="H475" i="2"/>
  <c r="H650" i="2"/>
  <c r="H248" i="2"/>
  <c r="H29" i="2"/>
  <c r="H222" i="2"/>
  <c r="H116" i="2"/>
  <c r="H115" i="2"/>
  <c r="H433" i="2"/>
  <c r="H416" i="2"/>
  <c r="H91" i="2"/>
  <c r="H522" i="2"/>
  <c r="H295" i="2"/>
  <c r="H675" i="2"/>
  <c r="H156" i="2"/>
  <c r="H314" i="2"/>
  <c r="H361" i="2"/>
  <c r="H72" i="2"/>
  <c r="H342" i="2"/>
  <c r="H257" i="2"/>
  <c r="H400" i="2"/>
  <c r="H410" i="2"/>
  <c r="H652" i="2"/>
  <c r="H259" i="2"/>
  <c r="H506" i="2"/>
  <c r="H420" i="2"/>
  <c r="H110" i="2"/>
  <c r="H511" i="2"/>
  <c r="H25" i="2"/>
  <c r="H119" i="2"/>
  <c r="H527" i="2"/>
  <c r="H186" i="2"/>
  <c r="H567" i="2"/>
  <c r="H234" i="2"/>
  <c r="H166" i="2"/>
  <c r="H631" i="2"/>
  <c r="H586" i="2"/>
  <c r="H80" i="2"/>
  <c r="H17" i="2"/>
  <c r="H590" i="2"/>
  <c r="H353" i="2"/>
  <c r="H575" i="2"/>
  <c r="H351" i="2"/>
  <c r="H126" i="2"/>
  <c r="H607" i="2"/>
  <c r="H564" i="2"/>
  <c r="H602" i="2"/>
  <c r="H302" i="2"/>
  <c r="H12" i="2"/>
  <c r="H678" i="2"/>
  <c r="H274" i="2"/>
  <c r="H486" i="2"/>
  <c r="H408" i="2"/>
  <c r="H436" i="2"/>
  <c r="H236" i="2"/>
  <c r="H452" i="2"/>
  <c r="H293" i="2"/>
  <c r="H121" i="2"/>
  <c r="H189" i="2"/>
  <c r="H528" i="2"/>
  <c r="H66" i="2"/>
  <c r="H398" i="2"/>
  <c r="H298" i="2"/>
  <c r="H619" i="2"/>
  <c r="H54" i="2"/>
  <c r="H190" i="2"/>
  <c r="H52" i="2"/>
  <c r="H276" i="2"/>
  <c r="H69" i="2"/>
  <c r="H592" i="2"/>
  <c r="H53" i="2"/>
  <c r="H365" i="2"/>
  <c r="H89" i="2"/>
  <c r="H251" i="2"/>
  <c r="H380" i="2"/>
  <c r="H556" i="2"/>
  <c r="H690" i="2"/>
  <c r="H100" i="2"/>
  <c r="H431" i="2"/>
  <c r="H206" i="2"/>
  <c r="H40" i="2"/>
  <c r="H183" i="2"/>
  <c r="H226" i="2"/>
  <c r="H536" i="2"/>
  <c r="H88" i="2"/>
  <c r="H444" i="2"/>
  <c r="H589" i="2"/>
  <c r="H218" i="2"/>
  <c r="H698" i="2"/>
  <c r="H326" i="2"/>
  <c r="H215" i="2"/>
  <c r="H437" i="2"/>
  <c r="H254" i="2"/>
  <c r="H669" i="2"/>
  <c r="H138" i="2"/>
  <c r="H581" i="2"/>
  <c r="H666" i="2"/>
  <c r="H238" i="2"/>
  <c r="H533" i="2"/>
  <c r="H478" i="2"/>
  <c r="H469" i="2"/>
  <c r="H693" i="2"/>
  <c r="H686" i="2"/>
  <c r="H354" i="2"/>
  <c r="H407" i="2"/>
  <c r="H683" i="2"/>
  <c r="H601" i="2"/>
  <c r="H240" i="2"/>
  <c r="H393" i="2"/>
  <c r="H496" i="2"/>
  <c r="H636" i="2"/>
  <c r="H375" i="2"/>
  <c r="H247" i="2"/>
  <c r="H463" i="2"/>
  <c r="H18" i="2"/>
  <c r="H335" i="2"/>
  <c r="H82" i="2"/>
  <c r="H13" i="2"/>
  <c r="H649" i="2"/>
  <c r="H356" i="2"/>
  <c r="H485" i="2"/>
  <c r="H103" i="2"/>
  <c r="H258" i="2"/>
  <c r="H422" i="2"/>
  <c r="H81" i="2"/>
  <c r="H585" i="2"/>
  <c r="H139" i="2"/>
  <c r="H394" i="2"/>
  <c r="H597" i="2"/>
  <c r="H468" i="2"/>
  <c r="H51" i="2"/>
  <c r="H304" i="2"/>
  <c r="H492" i="2"/>
  <c r="H540" i="2"/>
  <c r="H212" i="2"/>
  <c r="H243" i="2"/>
  <c r="H430" i="2"/>
  <c r="H210" i="2"/>
  <c r="H372" i="2"/>
  <c r="H78" i="2"/>
  <c r="H490" i="2"/>
  <c r="H605" i="2"/>
  <c r="H117" i="2"/>
  <c r="H329" i="2"/>
  <c r="H516" i="2"/>
  <c r="H280" i="2"/>
  <c r="H47" i="2"/>
  <c r="H625" i="2"/>
  <c r="H370" i="2"/>
  <c r="H31" i="2"/>
  <c r="H297" i="2"/>
  <c r="H260" i="2"/>
  <c r="H111" i="2"/>
  <c r="H288" i="2"/>
  <c r="H163" i="2"/>
  <c r="H694" i="2"/>
  <c r="H350" i="2"/>
  <c r="H554" i="2"/>
  <c r="H374" i="2"/>
  <c r="H325" i="2"/>
  <c r="H109" i="2"/>
  <c r="H499" i="2"/>
  <c r="H512" i="2"/>
  <c r="H494" i="2"/>
  <c r="H171" i="2"/>
  <c r="H555" i="2"/>
  <c r="H310" i="2"/>
  <c r="H447" i="2"/>
  <c r="H94" i="2"/>
  <c r="H319" i="2"/>
  <c r="H309" i="2"/>
  <c r="H77" i="2"/>
  <c r="H596" i="2"/>
  <c r="H538" i="2"/>
  <c r="H277" i="2"/>
  <c r="H113" i="2"/>
  <c r="H216" i="2"/>
  <c r="H303" i="2"/>
  <c r="H681" i="2"/>
  <c r="H118" i="2"/>
  <c r="H272" i="2"/>
  <c r="H595" i="2"/>
  <c r="H489" i="2"/>
  <c r="H637" i="2"/>
  <c r="H173" i="2"/>
  <c r="H97" i="2"/>
  <c r="H638" i="2"/>
  <c r="H341" i="2"/>
  <c r="H510" i="2"/>
  <c r="H403" i="2"/>
  <c r="H396" i="2"/>
  <c r="H385" i="2"/>
  <c r="H267" i="2"/>
  <c r="H406" i="2"/>
  <c r="H76" i="2"/>
  <c r="H153" i="2"/>
  <c r="H684" i="2"/>
  <c r="H546" i="2"/>
  <c r="H273" i="2"/>
  <c r="H495" i="2"/>
  <c r="H32" i="2"/>
  <c r="H661" i="2"/>
  <c r="H399" i="2"/>
  <c r="H305" i="2"/>
  <c r="H157" i="2"/>
  <c r="H413" i="2"/>
  <c r="H378" i="2"/>
  <c r="H479" i="2"/>
  <c r="H184" i="2"/>
  <c r="H503" i="2"/>
  <c r="H34" i="2"/>
  <c r="H229" i="2"/>
  <c r="H140" i="2"/>
  <c r="H360" i="2"/>
  <c r="H574" i="2"/>
  <c r="H539" i="2"/>
  <c r="H99" i="2"/>
  <c r="H367" i="2"/>
  <c r="H27" i="2"/>
  <c r="H26" i="2"/>
  <c r="H11" i="2"/>
  <c r="H466" i="2"/>
  <c r="H162" i="2"/>
  <c r="H573" i="2"/>
  <c r="H48" i="2"/>
  <c r="H441" i="2"/>
  <c r="H542" i="2"/>
  <c r="H41" i="2"/>
  <c r="H112" i="2"/>
  <c r="H307" i="2"/>
  <c r="H252" i="2"/>
  <c r="H60" i="2"/>
  <c r="H107" i="2"/>
  <c r="H655" i="2"/>
  <c r="H587" i="2"/>
  <c r="H161" i="2"/>
  <c r="H180" i="2"/>
  <c r="H315" i="2"/>
  <c r="H521" i="2"/>
  <c r="H443" i="2"/>
  <c r="H427" i="2"/>
  <c r="H548" i="2"/>
  <c r="H347" i="2"/>
  <c r="H685" i="2"/>
  <c r="H129" i="2"/>
  <c r="H5" i="2"/>
  <c r="H209" i="2"/>
  <c r="H520" i="2"/>
  <c r="H313" i="2"/>
  <c r="H606" i="2"/>
  <c r="H56" i="2"/>
  <c r="H432" i="2"/>
  <c r="H65" i="2"/>
  <c r="H330" i="2"/>
  <c r="H144" i="2"/>
  <c r="H696" i="2"/>
  <c r="H181" i="2"/>
  <c r="H561" i="2"/>
  <c r="H334" i="2"/>
  <c r="H232" i="2"/>
  <c r="H424" i="2"/>
  <c r="H643" i="2"/>
  <c r="H458" i="2"/>
  <c r="H133" i="2"/>
  <c r="H324" i="2"/>
  <c r="H674" i="2"/>
  <c r="H376" i="2"/>
  <c r="H160" i="2"/>
  <c r="H629" i="2"/>
  <c r="H402" i="2"/>
  <c r="H79" i="2"/>
  <c r="H598" i="2"/>
  <c r="H197" i="2"/>
  <c r="H423" i="2"/>
  <c r="H323" i="2"/>
  <c r="H211" i="2"/>
  <c r="H445" i="2"/>
  <c r="H613" i="2"/>
  <c r="H282" i="2"/>
  <c r="H464" i="2"/>
  <c r="H417" i="2"/>
  <c r="H428" i="2"/>
  <c r="H477" i="2"/>
  <c r="H672" i="2"/>
  <c r="H535" i="2"/>
  <c r="H105" i="2"/>
  <c r="H579" i="2"/>
  <c r="H28" i="2"/>
  <c r="H21" i="2"/>
  <c r="H541" i="2"/>
  <c r="H523" i="2"/>
  <c r="H130" i="2"/>
  <c r="H74" i="2"/>
  <c r="H557" i="2"/>
  <c r="H187" i="2"/>
  <c r="H659" i="2"/>
  <c r="H439" i="2"/>
  <c r="H346" i="2"/>
  <c r="H591" i="2"/>
  <c r="H697" i="2"/>
  <c r="H245" i="2"/>
  <c r="H446" i="2"/>
  <c r="H151" i="2"/>
  <c r="H434" i="2"/>
  <c r="H182" i="2"/>
  <c r="H465" i="2"/>
  <c r="H553" i="2"/>
  <c r="H217" i="2"/>
  <c r="H57" i="2"/>
  <c r="H497" i="2"/>
  <c r="H673" i="2"/>
  <c r="H195" i="2"/>
  <c r="H582" i="2"/>
  <c r="H392" i="2"/>
  <c r="H453" i="2"/>
  <c r="H242" i="2"/>
  <c r="H622" i="2"/>
  <c r="H526" i="2"/>
  <c r="H480" i="2"/>
  <c r="H220" i="2"/>
  <c r="H646" i="2"/>
  <c r="H207" i="2"/>
  <c r="H172" i="2"/>
  <c r="H401" i="2"/>
  <c r="H552" i="2"/>
  <c r="H205" i="2"/>
  <c r="H390" i="2"/>
  <c r="H471" i="2"/>
  <c r="H366" i="2"/>
  <c r="H131" i="2"/>
  <c r="H191" i="2"/>
  <c r="H70" i="2"/>
  <c r="H50" i="2"/>
  <c r="H175" i="2"/>
  <c r="H344" i="2"/>
  <c r="H635" i="2"/>
  <c r="H7" i="2"/>
  <c r="H332" i="2"/>
  <c r="H320" i="2"/>
  <c r="H71" i="2"/>
  <c r="H615" i="2"/>
  <c r="H387" i="2"/>
  <c r="H331" i="2"/>
  <c r="H143" i="2"/>
  <c r="H170" i="2"/>
  <c r="H667" i="2"/>
  <c r="H311" i="2"/>
  <c r="H381" i="2"/>
  <c r="H626" i="2"/>
  <c r="H301" i="2"/>
  <c r="H177" i="2"/>
  <c r="H654" i="2"/>
  <c r="H609" i="2"/>
  <c r="H491" i="2"/>
  <c r="H505" i="2"/>
  <c r="H123" i="2"/>
  <c r="H580" i="2"/>
  <c r="H388" i="2"/>
  <c r="H169" i="2"/>
  <c r="H96" i="2"/>
  <c r="H397" i="2"/>
  <c r="H44" i="2"/>
  <c r="H10" i="2"/>
  <c r="H628" i="2"/>
  <c r="H98" i="2"/>
  <c r="H364" i="2"/>
  <c r="H343" i="2"/>
  <c r="H415" i="2"/>
  <c r="H198" i="2"/>
  <c r="H611" i="2"/>
  <c r="H634" i="2"/>
  <c r="H355" i="2"/>
  <c r="H493" i="2"/>
  <c r="H559" i="2"/>
  <c r="H2" i="2"/>
  <c r="H562" i="2"/>
  <c r="H92" i="2"/>
  <c r="H594" i="2"/>
  <c r="H36" i="2"/>
  <c r="H352" i="2"/>
  <c r="H363" i="2"/>
  <c r="H59" i="2"/>
  <c r="H316" i="2"/>
  <c r="H64" i="2"/>
  <c r="H474" i="2"/>
  <c r="H246" i="2"/>
  <c r="H178" i="2"/>
  <c r="H237" i="2"/>
  <c r="H134" i="2"/>
  <c r="H95" i="2"/>
  <c r="H371" i="2"/>
  <c r="H482" i="2"/>
  <c r="H348" i="2"/>
  <c r="H682" i="2"/>
  <c r="H185" i="2"/>
  <c r="H285" i="2"/>
  <c r="H688" i="2"/>
  <c r="H689" i="2"/>
  <c r="H451" i="2"/>
  <c r="H176" i="2"/>
  <c r="H630" i="2"/>
  <c r="H8" i="2"/>
  <c r="H122" i="2"/>
  <c r="H24" i="2"/>
  <c r="H565" i="2"/>
  <c r="H225" i="2"/>
  <c r="H281" i="2"/>
  <c r="H45" i="2"/>
  <c r="H604" i="2"/>
  <c r="H345" i="2"/>
  <c r="H142" i="2"/>
  <c r="H108" i="2"/>
  <c r="H296" i="2"/>
  <c r="H221" i="2"/>
  <c r="H193" i="2"/>
  <c r="H461" i="2"/>
  <c r="H547" i="2"/>
  <c r="H577" i="2"/>
  <c r="H291" i="2"/>
  <c r="H537" i="2"/>
  <c r="H233" i="2"/>
  <c r="H22" i="2"/>
  <c r="H450" i="2"/>
  <c r="H677" i="2"/>
  <c r="H558" i="2"/>
  <c r="H662" i="2"/>
  <c r="H299" i="2"/>
  <c r="H294" i="2"/>
  <c r="H560" i="2"/>
  <c r="H158" i="2"/>
  <c r="H426" i="2"/>
  <c r="H188" i="2"/>
  <c r="H419" i="2"/>
  <c r="H472" i="2"/>
  <c r="H695" i="2"/>
  <c r="H256" i="2"/>
  <c r="H23" i="2"/>
  <c r="H62" i="2"/>
  <c r="H600" i="2"/>
  <c r="H525" i="2"/>
  <c r="H159" i="2"/>
  <c r="H412" i="2"/>
  <c r="H339" i="2"/>
  <c r="H201" i="2"/>
  <c r="H514" i="2"/>
  <c r="H644" i="2"/>
  <c r="H454" i="2"/>
  <c r="H279" i="2"/>
  <c r="H359" i="2"/>
  <c r="H214" i="2"/>
  <c r="H651" i="2"/>
  <c r="H373" i="2"/>
  <c r="H30" i="2"/>
  <c r="H442" i="2"/>
  <c r="H196" i="2"/>
  <c r="H149" i="2"/>
  <c r="H624" i="2"/>
  <c r="H278" i="2"/>
  <c r="H653" i="2"/>
  <c r="H263" i="2"/>
  <c r="H63" i="2"/>
  <c r="H670" i="2"/>
  <c r="H645" i="2"/>
  <c r="H617" i="2"/>
  <c r="H483" i="2"/>
  <c r="H421" i="2"/>
  <c r="H569" i="2"/>
  <c r="H665" i="2"/>
  <c r="H39" i="2"/>
  <c r="H513" i="2"/>
  <c r="H627" i="2"/>
  <c r="H43" i="2"/>
  <c r="H515" i="2"/>
  <c r="H250" i="2"/>
  <c r="H488" i="2"/>
  <c r="H534" i="2"/>
  <c r="H543" i="2"/>
  <c r="H265" i="2"/>
  <c r="H58" i="2"/>
  <c r="H448" i="2"/>
  <c r="H660" i="2"/>
  <c r="H4" i="2"/>
  <c r="H317" i="2"/>
  <c r="H86" i="2"/>
  <c r="H368" i="2"/>
  <c r="H391" i="2"/>
  <c r="H411" i="2"/>
  <c r="H38" i="2"/>
  <c r="H389" i="2"/>
  <c r="H275" i="2"/>
  <c r="H668" i="2"/>
  <c r="H532" i="2"/>
  <c r="H68" i="2"/>
  <c r="H498" i="2"/>
  <c r="H620" i="2"/>
  <c r="H544" i="2"/>
  <c r="H699" i="2"/>
  <c r="H333" i="2"/>
  <c r="H349" i="2"/>
  <c r="H37" i="2"/>
  <c r="H135" i="2"/>
  <c r="G31" i="9" l="1"/>
  <c r="B13" i="9"/>
  <c r="G36" i="9"/>
  <c r="E15" i="8"/>
  <c r="C13" i="5"/>
  <c r="I4" i="9"/>
  <c r="F12" i="5"/>
  <c r="G12" i="5" s="1"/>
  <c r="H12" i="5" s="1"/>
  <c r="J12" i="5" s="1"/>
  <c r="E12" i="5"/>
  <c r="E10" i="8"/>
  <c r="D10" i="5"/>
  <c r="E11" i="5"/>
  <c r="G37" i="9"/>
  <c r="H10" i="11"/>
  <c r="I7" i="11" s="1"/>
  <c r="D5" i="5"/>
  <c r="D6" i="5"/>
  <c r="F6" i="5" s="1"/>
  <c r="G6" i="5" s="1"/>
  <c r="H6" i="5" s="1"/>
  <c r="J6" i="5" s="1"/>
  <c r="C7" i="5"/>
  <c r="C14" i="5" s="1"/>
  <c r="H13" i="8"/>
  <c r="F9" i="9"/>
  <c r="F10" i="9" s="1"/>
  <c r="F11" i="9" s="1"/>
  <c r="G19" i="9"/>
  <c r="H6" i="8"/>
  <c r="H15" i="8" s="1"/>
  <c r="C10" i="8"/>
  <c r="B15" i="8"/>
  <c r="G25" i="9"/>
  <c r="G26" i="9" s="1"/>
  <c r="K27" i="9" s="1"/>
  <c r="E13" i="9"/>
  <c r="L19" i="9"/>
  <c r="L20" i="9" s="1"/>
  <c r="I8" i="11"/>
  <c r="F29" i="5"/>
  <c r="E29" i="5"/>
  <c r="F30" i="5"/>
  <c r="E30" i="5"/>
  <c r="F31" i="5"/>
  <c r="E31" i="5"/>
  <c r="I5" i="11"/>
  <c r="F32" i="5"/>
  <c r="E32" i="5"/>
  <c r="I6" i="11"/>
  <c r="G11" i="5"/>
  <c r="H11" i="5" s="1"/>
  <c r="J11" i="5" s="1"/>
  <c r="D17" i="5"/>
  <c r="E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F25" i="5" s="1"/>
  <c r="D26" i="5"/>
  <c r="F26" i="5" s="1"/>
  <c r="D27" i="5"/>
  <c r="F27" i="5" s="1"/>
  <c r="D28" i="5"/>
  <c r="F28" i="5" s="1"/>
  <c r="C33" i="5"/>
  <c r="B7" i="8"/>
  <c r="C7" i="8" s="1"/>
  <c r="D7" i="8" s="1"/>
  <c r="E7" i="8" s="1"/>
  <c r="F7" i="8" s="1"/>
  <c r="G7" i="8" s="1"/>
  <c r="F10" i="8"/>
  <c r="I2" i="9"/>
  <c r="G5" i="9"/>
  <c r="K1" i="8" s="1"/>
  <c r="G7" i="9"/>
  <c r="L9" i="9"/>
  <c r="L11" i="9" s="1"/>
  <c r="I13" i="9"/>
  <c r="G10" i="8"/>
  <c r="I5" i="9"/>
  <c r="I7" i="9"/>
  <c r="B10" i="9"/>
  <c r="H10" i="8"/>
  <c r="C15" i="8"/>
  <c r="I3" i="9"/>
  <c r="I12" i="9"/>
  <c r="I14" i="9"/>
  <c r="I10" i="8"/>
  <c r="C14" i="8"/>
  <c r="D15" i="8"/>
  <c r="E6" i="9"/>
  <c r="J11" i="9" s="1"/>
  <c r="I8" i="9"/>
  <c r="J8" i="9" s="1"/>
  <c r="I10" i="9"/>
  <c r="H11" i="11"/>
  <c r="D14" i="8"/>
  <c r="I6" i="9"/>
  <c r="I15" i="9"/>
  <c r="F15" i="8"/>
  <c r="L23" i="9"/>
  <c r="L24" i="9" s="1"/>
  <c r="G15" i="8"/>
  <c r="I9" i="9"/>
  <c r="I16" i="9"/>
  <c r="I6" i="8"/>
  <c r="H14" i="8" l="1"/>
  <c r="J13" i="9"/>
  <c r="L27" i="9"/>
  <c r="J6" i="9"/>
  <c r="F10" i="5"/>
  <c r="D13" i="5"/>
  <c r="E25" i="5"/>
  <c r="E10" i="5"/>
  <c r="E13" i="5" s="1"/>
  <c r="D7" i="5"/>
  <c r="D14" i="5" s="1"/>
  <c r="F5" i="5"/>
  <c r="E5" i="5"/>
  <c r="C35" i="5"/>
  <c r="E6" i="5"/>
  <c r="G28" i="5"/>
  <c r="H28" i="5" s="1"/>
  <c r="J28" i="5" s="1"/>
  <c r="G20" i="5"/>
  <c r="H20" i="5" s="1"/>
  <c r="J20" i="5" s="1"/>
  <c r="E26" i="5"/>
  <c r="I10" i="11"/>
  <c r="G30" i="5"/>
  <c r="H30" i="5" s="1"/>
  <c r="J30" i="5" s="1"/>
  <c r="K12" i="5"/>
  <c r="L12" i="5" s="1"/>
  <c r="N12" i="5" s="1"/>
  <c r="E21" i="5"/>
  <c r="J15" i="9"/>
  <c r="G27" i="5"/>
  <c r="H27" i="5" s="1"/>
  <c r="J27" i="5" s="1"/>
  <c r="G19" i="5"/>
  <c r="H19" i="5" s="1"/>
  <c r="J19" i="5" s="1"/>
  <c r="E18" i="5"/>
  <c r="E22" i="5"/>
  <c r="I12" i="5"/>
  <c r="G26" i="5"/>
  <c r="H26" i="5" s="1"/>
  <c r="J26" i="5" s="1"/>
  <c r="G18" i="5"/>
  <c r="H18" i="5" s="1"/>
  <c r="J18" i="5" s="1"/>
  <c r="K11" i="5"/>
  <c r="L11" i="5" s="1"/>
  <c r="N11" i="5" s="1"/>
  <c r="G31" i="5"/>
  <c r="H31" i="5" s="1"/>
  <c r="J31" i="5" s="1"/>
  <c r="J16" i="9"/>
  <c r="J7" i="9"/>
  <c r="J2" i="9"/>
  <c r="G25" i="5"/>
  <c r="H25" i="5" s="1"/>
  <c r="J25" i="5" s="1"/>
  <c r="F17" i="5"/>
  <c r="D33" i="5"/>
  <c r="D35" i="5" s="1"/>
  <c r="I11" i="5"/>
  <c r="J4" i="9"/>
  <c r="E23" i="5"/>
  <c r="J9" i="9"/>
  <c r="J14" i="9"/>
  <c r="J5" i="9"/>
  <c r="G24" i="5"/>
  <c r="H24" i="5" s="1"/>
  <c r="J24" i="5" s="1"/>
  <c r="I6" i="5"/>
  <c r="E28" i="5"/>
  <c r="E27" i="5"/>
  <c r="J12" i="9"/>
  <c r="G23" i="5"/>
  <c r="H23" i="5" s="1"/>
  <c r="J23" i="5" s="1"/>
  <c r="G32" i="5"/>
  <c r="H32" i="5" s="1"/>
  <c r="J32" i="5" s="1"/>
  <c r="E20" i="5"/>
  <c r="E19" i="5"/>
  <c r="G21" i="5"/>
  <c r="H21" i="5" s="1"/>
  <c r="J21" i="5" s="1"/>
  <c r="J10" i="9"/>
  <c r="J3" i="9"/>
  <c r="G22" i="5"/>
  <c r="H22" i="5" s="1"/>
  <c r="J22" i="5" s="1"/>
  <c r="K6" i="5"/>
  <c r="L6" i="5" s="1"/>
  <c r="N6" i="5" s="1"/>
  <c r="E24" i="5"/>
  <c r="G29" i="5"/>
  <c r="H29" i="5" s="1"/>
  <c r="J29" i="5" s="1"/>
  <c r="I19" i="5" l="1"/>
  <c r="M11" i="5"/>
  <c r="I29" i="5"/>
  <c r="M6" i="5"/>
  <c r="I32" i="5"/>
  <c r="I22" i="5"/>
  <c r="E7" i="5"/>
  <c r="E14" i="5" s="1"/>
  <c r="I31" i="5"/>
  <c r="I30" i="5"/>
  <c r="G5" i="5"/>
  <c r="F7" i="5"/>
  <c r="I24" i="5"/>
  <c r="I25" i="5"/>
  <c r="I26" i="5"/>
  <c r="F13" i="5"/>
  <c r="G10" i="5"/>
  <c r="K27" i="5"/>
  <c r="L27" i="5" s="1"/>
  <c r="N27" i="5" s="1"/>
  <c r="K22" i="5"/>
  <c r="L22" i="5" s="1"/>
  <c r="N22" i="5" s="1"/>
  <c r="K31" i="5"/>
  <c r="L31" i="5" s="1"/>
  <c r="N31" i="5" s="1"/>
  <c r="I27" i="5"/>
  <c r="K32" i="5"/>
  <c r="L32" i="5" s="1"/>
  <c r="N32" i="5" s="1"/>
  <c r="F33" i="5"/>
  <c r="G17" i="5"/>
  <c r="K20" i="5"/>
  <c r="L20" i="5" s="1"/>
  <c r="N20" i="5" s="1"/>
  <c r="K29" i="5"/>
  <c r="L29" i="5" s="1"/>
  <c r="N29" i="5" s="1"/>
  <c r="K25" i="5"/>
  <c r="L25" i="5" s="1"/>
  <c r="N25" i="5" s="1"/>
  <c r="O11" i="5"/>
  <c r="P11" i="5" s="1"/>
  <c r="I20" i="5"/>
  <c r="O12" i="5"/>
  <c r="P12" i="5" s="1"/>
  <c r="K28" i="5"/>
  <c r="L28" i="5" s="1"/>
  <c r="N28" i="5" s="1"/>
  <c r="K21" i="5"/>
  <c r="L21" i="5" s="1"/>
  <c r="N21" i="5" s="1"/>
  <c r="K23" i="5"/>
  <c r="L23" i="5" s="1"/>
  <c r="N23" i="5" s="1"/>
  <c r="K18" i="5"/>
  <c r="L18" i="5" s="1"/>
  <c r="N18" i="5" s="1"/>
  <c r="M12" i="5"/>
  <c r="I28" i="5"/>
  <c r="I21" i="5"/>
  <c r="I23" i="5"/>
  <c r="I18" i="5"/>
  <c r="K19" i="5"/>
  <c r="L19" i="5" s="1"/>
  <c r="N19" i="5" s="1"/>
  <c r="K30" i="5"/>
  <c r="L30" i="5" s="1"/>
  <c r="N30" i="5" s="1"/>
  <c r="M30" i="5"/>
  <c r="E33" i="5"/>
  <c r="O6" i="5"/>
  <c r="P6" i="5" s="1"/>
  <c r="K24" i="5"/>
  <c r="L24" i="5" s="1"/>
  <c r="N24" i="5" s="1"/>
  <c r="M24" i="5"/>
  <c r="K26" i="5"/>
  <c r="L26" i="5" s="1"/>
  <c r="N26" i="5" s="1"/>
  <c r="M21" i="5" l="1"/>
  <c r="E35" i="5"/>
  <c r="G13" i="5"/>
  <c r="H10" i="5"/>
  <c r="M20" i="5"/>
  <c r="F14" i="5"/>
  <c r="F35" i="5" s="1"/>
  <c r="M31" i="5"/>
  <c r="M26" i="5"/>
  <c r="M19" i="5"/>
  <c r="G7" i="5"/>
  <c r="G14" i="5" s="1"/>
  <c r="H5" i="5"/>
  <c r="O23" i="5"/>
  <c r="P23" i="5" s="1"/>
  <c r="O30" i="5"/>
  <c r="P30" i="5" s="1"/>
  <c r="G33" i="5"/>
  <c r="G35" i="5" s="1"/>
  <c r="H17" i="5"/>
  <c r="O31" i="5"/>
  <c r="P31" i="5" s="1"/>
  <c r="O25" i="5"/>
  <c r="P25" i="5" s="1"/>
  <c r="O21" i="5"/>
  <c r="P21" i="5" s="1"/>
  <c r="O26" i="5"/>
  <c r="P26" i="5" s="1"/>
  <c r="O24" i="5"/>
  <c r="P24" i="5" s="1"/>
  <c r="O19" i="5"/>
  <c r="P19" i="5" s="1"/>
  <c r="I17" i="5"/>
  <c r="M22" i="5"/>
  <c r="M18" i="5"/>
  <c r="M28" i="5"/>
  <c r="M29" i="5"/>
  <c r="M32" i="5"/>
  <c r="O22" i="5"/>
  <c r="P22" i="5" s="1"/>
  <c r="O29" i="5"/>
  <c r="P29" i="5" s="1"/>
  <c r="O32" i="5"/>
  <c r="P32" i="5" s="1"/>
  <c r="M27" i="5"/>
  <c r="O18" i="5"/>
  <c r="P18" i="5" s="1"/>
  <c r="O27" i="5"/>
  <c r="P27" i="5" s="1"/>
  <c r="O28" i="5"/>
  <c r="P28" i="5" s="1"/>
  <c r="Q6" i="5"/>
  <c r="R6" i="5" s="1"/>
  <c r="Q11" i="5"/>
  <c r="R11" i="5" s="1"/>
  <c r="M23" i="5"/>
  <c r="Q12" i="5"/>
  <c r="R12" i="5" s="1"/>
  <c r="M25" i="5"/>
  <c r="O20" i="5"/>
  <c r="P20" i="5" s="1"/>
  <c r="Q28" i="5" l="1"/>
  <c r="Q29" i="5"/>
  <c r="R28" i="5"/>
  <c r="Q25" i="5"/>
  <c r="I5" i="5"/>
  <c r="I7" i="5" s="1"/>
  <c r="J5" i="5"/>
  <c r="H7" i="5"/>
  <c r="H13" i="5"/>
  <c r="J10" i="5"/>
  <c r="I10" i="5"/>
  <c r="I13" i="5" s="1"/>
  <c r="R25" i="5"/>
  <c r="Q27" i="5"/>
  <c r="R27" i="5" s="1"/>
  <c r="Q32" i="5"/>
  <c r="R32" i="5" s="1"/>
  <c r="Q21" i="5"/>
  <c r="R21" i="5" s="1"/>
  <c r="Q20" i="5"/>
  <c r="R20" i="5" s="1"/>
  <c r="Q19" i="5"/>
  <c r="R19" i="5" s="1"/>
  <c r="Q24" i="5"/>
  <c r="R24" i="5" s="1"/>
  <c r="I33" i="5"/>
  <c r="Q31" i="5"/>
  <c r="R31" i="5" s="1"/>
  <c r="Q18" i="5"/>
  <c r="R18" i="5" s="1"/>
  <c r="Q22" i="5"/>
  <c r="R22" i="5" s="1"/>
  <c r="Q26" i="5"/>
  <c r="R26" i="5" s="1"/>
  <c r="J17" i="5"/>
  <c r="H33" i="5"/>
  <c r="Q30" i="5"/>
  <c r="R30" i="5" s="1"/>
  <c r="R29" i="5"/>
  <c r="Q23" i="5"/>
  <c r="R23" i="5" s="1"/>
  <c r="H14" i="5" l="1"/>
  <c r="I14" i="5"/>
  <c r="I35" i="5" s="1"/>
  <c r="H35" i="5"/>
  <c r="J13" i="5"/>
  <c r="K10" i="5"/>
  <c r="J7" i="5"/>
  <c r="J14" i="5" s="1"/>
  <c r="K5" i="5"/>
  <c r="J33" i="5"/>
  <c r="J35" i="5" s="1"/>
  <c r="K17" i="5"/>
  <c r="K7" i="5" l="1"/>
  <c r="L5" i="5"/>
  <c r="K13" i="5"/>
  <c r="L10" i="5"/>
  <c r="K33" i="5"/>
  <c r="L17" i="5"/>
  <c r="L7" i="5" l="1"/>
  <c r="N5" i="5"/>
  <c r="M5" i="5"/>
  <c r="M7" i="5" s="1"/>
  <c r="M14" i="5" s="1"/>
  <c r="K14" i="5"/>
  <c r="K35" i="5" s="1"/>
  <c r="L13" i="5"/>
  <c r="N10" i="5"/>
  <c r="M10" i="5"/>
  <c r="M13" i="5" s="1"/>
  <c r="N17" i="5"/>
  <c r="L33" i="5"/>
  <c r="M17" i="5"/>
  <c r="N13" i="5" l="1"/>
  <c r="O10" i="5"/>
  <c r="N7" i="5"/>
  <c r="N14" i="5" s="1"/>
  <c r="O5" i="5"/>
  <c r="L14" i="5"/>
  <c r="L35" i="5" s="1"/>
  <c r="M33" i="5"/>
  <c r="M35" i="5" s="1"/>
  <c r="N33" i="5"/>
  <c r="N35" i="5" s="1"/>
  <c r="O17" i="5"/>
  <c r="P5" i="5" l="1"/>
  <c r="O7" i="5"/>
  <c r="O13" i="5"/>
  <c r="P10" i="5"/>
  <c r="O33" i="5"/>
  <c r="P17" i="5"/>
  <c r="P33" i="5" s="1"/>
  <c r="P13" i="5" l="1"/>
  <c r="Q10" i="5"/>
  <c r="Q17" i="5"/>
  <c r="R17" i="5" s="1"/>
  <c r="R33" i="5" s="1"/>
  <c r="O14" i="5"/>
  <c r="O35" i="5"/>
  <c r="Q5" i="5"/>
  <c r="P7" i="5"/>
  <c r="Q33" i="5"/>
  <c r="Q7" i="5" l="1"/>
  <c r="R5" i="5"/>
  <c r="R7" i="5" s="1"/>
  <c r="Q13" i="5"/>
  <c r="R10" i="5"/>
  <c r="R13" i="5" s="1"/>
  <c r="P14" i="5"/>
  <c r="P35" i="5" s="1"/>
  <c r="R14" i="5" l="1"/>
  <c r="R35" i="5" s="1"/>
  <c r="A2" i="5" s="1"/>
  <c r="Q14" i="5"/>
  <c r="Q3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Dennis Taylor</author>
  </authors>
  <commentList>
    <comment ref="I9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sharedStrings.xml><?xml version="1.0" encoding="utf-8"?>
<sst xmlns="http://schemas.openxmlformats.org/spreadsheetml/2006/main" count="11346" uniqueCount="2113">
  <si>
    <t>Employee Name</t>
  </si>
  <si>
    <t>Building</t>
  </si>
  <si>
    <t>Department</t>
  </si>
  <si>
    <t>SS#</t>
  </si>
  <si>
    <t>Phone</t>
  </si>
  <si>
    <t>Status</t>
  </si>
  <si>
    <t>Hire Date</t>
  </si>
  <si>
    <t>Years</t>
  </si>
  <si>
    <t>Benefits</t>
  </si>
  <si>
    <t>Salary</t>
  </si>
  <si>
    <t>Job Rating</t>
  </si>
  <si>
    <t>New Salary</t>
  </si>
  <si>
    <t>Tax Rate</t>
  </si>
  <si>
    <t>CA</t>
  </si>
  <si>
    <t>TX</t>
  </si>
  <si>
    <t>NY</t>
  </si>
  <si>
    <t>FL</t>
  </si>
  <si>
    <t>IL</t>
  </si>
  <si>
    <t>TaxTable</t>
  </si>
  <si>
    <t>Anthony, Robert</t>
  </si>
  <si>
    <t>West</t>
  </si>
  <si>
    <t>ADC</t>
  </si>
  <si>
    <t>Full Time</t>
  </si>
  <si>
    <t>DMR</t>
  </si>
  <si>
    <t>Jan</t>
  </si>
  <si>
    <t>Jul</t>
  </si>
  <si>
    <t>Guzman, Don</t>
  </si>
  <si>
    <t>Taft</t>
  </si>
  <si>
    <t>Hourly</t>
  </si>
  <si>
    <t>Half-Time</t>
  </si>
  <si>
    <t>Feb</t>
  </si>
  <si>
    <t>Aug</t>
  </si>
  <si>
    <t>Marquez, Thomas</t>
  </si>
  <si>
    <t>Contract</t>
  </si>
  <si>
    <t>Mar</t>
  </si>
  <si>
    <t>Sep</t>
  </si>
  <si>
    <t>Murray, Rebecca</t>
  </si>
  <si>
    <t>Watson</t>
  </si>
  <si>
    <t>M</t>
  </si>
  <si>
    <t>Apr</t>
  </si>
  <si>
    <t>Oct</t>
  </si>
  <si>
    <t>White, Daniel</t>
  </si>
  <si>
    <t>DM</t>
  </si>
  <si>
    <t>May</t>
  </si>
  <si>
    <t>Nov</t>
  </si>
  <si>
    <t>Ball, Kirk</t>
  </si>
  <si>
    <t>North</t>
  </si>
  <si>
    <t>Admin Training</t>
  </si>
  <si>
    <t>Jun</t>
  </si>
  <si>
    <t>Dec</t>
  </si>
  <si>
    <t>Chase, Troy</t>
  </si>
  <si>
    <t>Green, Kim</t>
  </si>
  <si>
    <t>South</t>
  </si>
  <si>
    <t>R</t>
  </si>
  <si>
    <t>Hamilton, Theo</t>
  </si>
  <si>
    <t>D</t>
  </si>
  <si>
    <t>Keith, Thomas</t>
  </si>
  <si>
    <t>Lowery, Charles</t>
  </si>
  <si>
    <t>Lyons, Brian</t>
  </si>
  <si>
    <t>Main</t>
  </si>
  <si>
    <t>O'Connor, Kent</t>
  </si>
  <si>
    <t>Ortiz, Cynthia</t>
  </si>
  <si>
    <t>Pittman, Bacardi</t>
  </si>
  <si>
    <t>Reese, Marc</t>
  </si>
  <si>
    <t>Robertson, Nathan</t>
  </si>
  <si>
    <t>Russell, Mark</t>
  </si>
  <si>
    <t>Saunders, Corey</t>
  </si>
  <si>
    <t>Sherman, Karin</t>
  </si>
  <si>
    <t>Tucker, James</t>
  </si>
  <si>
    <t>Tyler, Javier</t>
  </si>
  <si>
    <t>Bowers, Tammy</t>
  </si>
  <si>
    <t>Audit Services</t>
  </si>
  <si>
    <t>Bridges, Jeff</t>
  </si>
  <si>
    <t>Chandler, Diane</t>
  </si>
  <si>
    <t>Foley, Peter</t>
  </si>
  <si>
    <t>Hartman, Michael</t>
  </si>
  <si>
    <t>Patton, Corey</t>
  </si>
  <si>
    <t>Schmidt, Michael</t>
  </si>
  <si>
    <t>Solis, Daniel</t>
  </si>
  <si>
    <t>Wade, Kevin</t>
  </si>
  <si>
    <t>Weiss, Marisa</t>
  </si>
  <si>
    <t>Flowers, Kathleen</t>
  </si>
  <si>
    <t>Compliance</t>
  </si>
  <si>
    <t>Kent, Angus</t>
  </si>
  <si>
    <t>Reed, Larry</t>
  </si>
  <si>
    <t>Watts, Curtis</t>
  </si>
  <si>
    <t>Andrews, Diane</t>
  </si>
  <si>
    <t>Engineering/Maintenance</t>
  </si>
  <si>
    <t>Bishop, Juan</t>
  </si>
  <si>
    <t>Blake, Thomas</t>
  </si>
  <si>
    <t>Bowen, Kes</t>
  </si>
  <si>
    <t>Brady, Traci</t>
  </si>
  <si>
    <t>Brooks, Richard</t>
  </si>
  <si>
    <t>Cain, Lon</t>
  </si>
  <si>
    <t>Carson, Anthony</t>
  </si>
  <si>
    <t>Castillo, Sheri</t>
  </si>
  <si>
    <t>Charles, Jeffrey</t>
  </si>
  <si>
    <t>Cunningham, Denise</t>
  </si>
  <si>
    <t>Dennis, Paul</t>
  </si>
  <si>
    <t>Diaz, David</t>
  </si>
  <si>
    <t>Dunn, Matthew</t>
  </si>
  <si>
    <t>Erickson, Ricky</t>
  </si>
  <si>
    <t>Fernandez, Marie</t>
  </si>
  <si>
    <t>Fletcher, Brian</t>
  </si>
  <si>
    <t>Gallagher, Johnson</t>
  </si>
  <si>
    <t>Gentry, John</t>
  </si>
  <si>
    <t>Hammond, Robert</t>
  </si>
  <si>
    <t>Hatfield, Carl</t>
  </si>
  <si>
    <t>Hensley, William</t>
  </si>
  <si>
    <t>Hess, Brian</t>
  </si>
  <si>
    <t>Howard, Lisa</t>
  </si>
  <si>
    <t>Hurst, Thomas</t>
  </si>
  <si>
    <t>Jenkins, Scott</t>
  </si>
  <si>
    <t>Jones, John</t>
  </si>
  <si>
    <t>Knox, Lori</t>
  </si>
  <si>
    <t>Mann, Lowell</t>
  </si>
  <si>
    <t>McGee, Carol</t>
  </si>
  <si>
    <t>McKenzie, Michelle</t>
  </si>
  <si>
    <t>Moody, Matthew</t>
  </si>
  <si>
    <t>Olson, Melanie</t>
  </si>
  <si>
    <t>Owen, Robert</t>
  </si>
  <si>
    <t>Pacheco, Therese</t>
  </si>
  <si>
    <t>Perry, Christopher</t>
  </si>
  <si>
    <t>Powell, Juli</t>
  </si>
  <si>
    <t>Quinn, Cinnamon</t>
  </si>
  <si>
    <t>Rhodes, Brenda</t>
  </si>
  <si>
    <t>Robinson, John</t>
  </si>
  <si>
    <t>Rodriguez, Scott</t>
  </si>
  <si>
    <t>Roy, Margarita</t>
  </si>
  <si>
    <t>Sellers, William</t>
  </si>
  <si>
    <t>Sexton, John</t>
  </si>
  <si>
    <t>Shaw, Pat</t>
  </si>
  <si>
    <t>Sheppard, Curtis</t>
  </si>
  <si>
    <t>Simpson, Jimmy</t>
  </si>
  <si>
    <t>Soto, Christopher</t>
  </si>
  <si>
    <t>Strickland, Rajean</t>
  </si>
  <si>
    <t>Torres, Bruce</t>
  </si>
  <si>
    <t>Wagner, Lynne</t>
  </si>
  <si>
    <t>Wall, John</t>
  </si>
  <si>
    <t>Wallace, Timothy</t>
  </si>
  <si>
    <t>Wilkins, Jesse</t>
  </si>
  <si>
    <t>Wood, Larry</t>
  </si>
  <si>
    <t>Young, Benjamin</t>
  </si>
  <si>
    <t>Baxter, Teresa</t>
  </si>
  <si>
    <t>Engineering/Operations</t>
  </si>
  <si>
    <t>Cobb, Nicole</t>
  </si>
  <si>
    <t>Gross, Davin</t>
  </si>
  <si>
    <t>Harris, Brian</t>
  </si>
  <si>
    <t>Melton, Scott</t>
  </si>
  <si>
    <t>Sharp, Janine</t>
  </si>
  <si>
    <t>Sloan, Cindy</t>
  </si>
  <si>
    <t>Campos, Richard</t>
  </si>
  <si>
    <t>Environmental Health/Safety</t>
  </si>
  <si>
    <t>Garza, Anthony</t>
  </si>
  <si>
    <t>Gates, Anne</t>
  </si>
  <si>
    <t>Harrison, Jonathan</t>
  </si>
  <si>
    <t>Herman, Henrietta</t>
  </si>
  <si>
    <t>Hubbard, Sandra</t>
  </si>
  <si>
    <t>Schwartz, Joseph</t>
  </si>
  <si>
    <t>Vazquez, Kenneth</t>
  </si>
  <si>
    <t>William, William</t>
  </si>
  <si>
    <t>Bullock, Greg</t>
  </si>
  <si>
    <t>Executive Education</t>
  </si>
  <si>
    <t>Calhoun, Dac Vinh</t>
  </si>
  <si>
    <t>Carlson, Jeremy</t>
  </si>
  <si>
    <t>Garcia, Karen</t>
  </si>
  <si>
    <t>George, Jessica</t>
  </si>
  <si>
    <t>Gilbert, Shannon</t>
  </si>
  <si>
    <t>Grant, Leonard</t>
  </si>
  <si>
    <t>Hawkins, Douglas</t>
  </si>
  <si>
    <t>Juarez, Neill</t>
  </si>
  <si>
    <t>Kelley, Nancy</t>
  </si>
  <si>
    <t>Luna, Rodney</t>
  </si>
  <si>
    <t>McKinney, Christofer</t>
  </si>
  <si>
    <t>Newman, Aria</t>
  </si>
  <si>
    <t>Reyes, Mary</t>
  </si>
  <si>
    <t>Rivera, Timothy</t>
  </si>
  <si>
    <t>Roberson, Eileen</t>
  </si>
  <si>
    <t>Sanders, Troy</t>
  </si>
  <si>
    <t>Savage, John</t>
  </si>
  <si>
    <t>Velez, Letitia</t>
  </si>
  <si>
    <t>Branch, Brady</t>
  </si>
  <si>
    <t>International Clinical Safety</t>
  </si>
  <si>
    <t>Hancock, Allen</t>
  </si>
  <si>
    <t>Rodgers, Daniel</t>
  </si>
  <si>
    <t>Swanson, Vicki</t>
  </si>
  <si>
    <t>Woods, Marcus</t>
  </si>
  <si>
    <t>Aguilar, Kevin</t>
  </si>
  <si>
    <t>Logistics</t>
  </si>
  <si>
    <t>Ashley, Michael</t>
  </si>
  <si>
    <t>Best, Lara</t>
  </si>
  <si>
    <t>Black, Cliff</t>
  </si>
  <si>
    <t>Briggs, Bryan</t>
  </si>
  <si>
    <t>Clark, William</t>
  </si>
  <si>
    <t>Delgado, Dale</t>
  </si>
  <si>
    <t>Dudley, James</t>
  </si>
  <si>
    <t>Flynn, Melissa</t>
  </si>
  <si>
    <t>Glenn, Christopher</t>
  </si>
  <si>
    <t>Goodman, Kuyler</t>
  </si>
  <si>
    <t>Graham, David</t>
  </si>
  <si>
    <t>Hart, Richard</t>
  </si>
  <si>
    <t>Lowe, Michelle</t>
  </si>
  <si>
    <t>Mack, Barry</t>
  </si>
  <si>
    <t>Mason, Suzanne</t>
  </si>
  <si>
    <t>McCoy, Preston</t>
  </si>
  <si>
    <t>Morse, Michael</t>
  </si>
  <si>
    <t>Moses, Mark</t>
  </si>
  <si>
    <t>Mullins, Angela</t>
  </si>
  <si>
    <t>Newton, Leigh</t>
  </si>
  <si>
    <t>Parks, Christopher</t>
  </si>
  <si>
    <t>Pearson, Cassy</t>
  </si>
  <si>
    <t>Pitts, Dana</t>
  </si>
  <si>
    <t>Ramirez, Keith</t>
  </si>
  <si>
    <t>Ray, ReAnnon</t>
  </si>
  <si>
    <t>Rice, Diane</t>
  </si>
  <si>
    <t>Terry, Karin</t>
  </si>
  <si>
    <t>Vega, Alexandra</t>
  </si>
  <si>
    <t>Watkins, Gary</t>
  </si>
  <si>
    <t>Whitehead, Carolyn</t>
  </si>
  <si>
    <t>Wiggins, Frank</t>
  </si>
  <si>
    <t>Blankenship, Roger</t>
  </si>
  <si>
    <t>Major Mfg Projects</t>
  </si>
  <si>
    <t>Gordon, Diane</t>
  </si>
  <si>
    <t>Kirk, Chris</t>
  </si>
  <si>
    <t>Medina, Warren</t>
  </si>
  <si>
    <t>Norris, Tamara</t>
  </si>
  <si>
    <t>Pena, Erik</t>
  </si>
  <si>
    <t>Price, Diana</t>
  </si>
  <si>
    <t>Pruitt, Randy</t>
  </si>
  <si>
    <t>Alvarez, Steven</t>
  </si>
  <si>
    <t>Manufacturing</t>
  </si>
  <si>
    <t>Atkins, Kevin</t>
  </si>
  <si>
    <t>Ballard, Martin</t>
  </si>
  <si>
    <t>Banks, Ryan</t>
  </si>
  <si>
    <t>Barr, Jennifer</t>
  </si>
  <si>
    <t>Barrett, John</t>
  </si>
  <si>
    <t>Barton, Barry</t>
  </si>
  <si>
    <t>Bates, Verna</t>
  </si>
  <si>
    <t>Beard, Sandi</t>
  </si>
  <si>
    <t>Bennett, Chris</t>
  </si>
  <si>
    <t>Blackwell, Brandon</t>
  </si>
  <si>
    <t>Boone, Eric</t>
  </si>
  <si>
    <t>Booth, Raquel</t>
  </si>
  <si>
    <t>Boyer, John</t>
  </si>
  <si>
    <t>Bradley, David</t>
  </si>
  <si>
    <t>Browning, Kathleen</t>
  </si>
  <si>
    <t>Burton, Cam</t>
  </si>
  <si>
    <t>Bush, Rena</t>
  </si>
  <si>
    <t>Byrd, Asa</t>
  </si>
  <si>
    <t>Carey, Andrea</t>
  </si>
  <si>
    <t>Carpenter, Ronald</t>
  </si>
  <si>
    <t>Carr, Susan</t>
  </si>
  <si>
    <t>Chambers, Richard</t>
  </si>
  <si>
    <t>Chang, Gabriel</t>
  </si>
  <si>
    <t>Christensen, Jill</t>
  </si>
  <si>
    <t>Clay, William</t>
  </si>
  <si>
    <t>Cohen, Bruce</t>
  </si>
  <si>
    <t>Combs, Rick</t>
  </si>
  <si>
    <t>Cox, Stephanie</t>
  </si>
  <si>
    <t>Cummings, Jose</t>
  </si>
  <si>
    <t>Dalton, Carol</t>
  </si>
  <si>
    <t>Davidson, Jaime</t>
  </si>
  <si>
    <t>Decker, Amy</t>
  </si>
  <si>
    <t>Dixon, Richard</t>
  </si>
  <si>
    <t>Doyle, Leslie</t>
  </si>
  <si>
    <t>Duncan, George</t>
  </si>
  <si>
    <t>Duran, Brian</t>
  </si>
  <si>
    <t>Ellison, Melissa</t>
  </si>
  <si>
    <t>Estrada, Joan</t>
  </si>
  <si>
    <t>Fields, Cathy</t>
  </si>
  <si>
    <t>Figueroa, Leonard</t>
  </si>
  <si>
    <t>Franklin, Alicia</t>
  </si>
  <si>
    <t>Frazier, Chris</t>
  </si>
  <si>
    <t>Giles, Kathleen</t>
  </si>
  <si>
    <t>Goodwin, April</t>
  </si>
  <si>
    <t>Grimes, Jeffrey</t>
  </si>
  <si>
    <t>Guerra, Karen</t>
  </si>
  <si>
    <t>Hardin, Gregory</t>
  </si>
  <si>
    <t>Hardy, Svetlana</t>
  </si>
  <si>
    <t>Harrell, Cristin</t>
  </si>
  <si>
    <t>Harrington, Aron</t>
  </si>
  <si>
    <t>Haynes, Ernest</t>
  </si>
  <si>
    <t>Heath, Deborah</t>
  </si>
  <si>
    <t>Herrera, Shawn</t>
  </si>
  <si>
    <t>Herring, Joanna</t>
  </si>
  <si>
    <t>Hickman, John</t>
  </si>
  <si>
    <t>Hoffman, Brian D</t>
  </si>
  <si>
    <t>Holloway, Christopher</t>
  </si>
  <si>
    <t>Holt, Robert</t>
  </si>
  <si>
    <t>Hopkins, Lisa</t>
  </si>
  <si>
    <t>Howell, Douglas</t>
  </si>
  <si>
    <t>Hudson, Lorna</t>
  </si>
  <si>
    <t>Hutchinson, Robin</t>
  </si>
  <si>
    <t>Jacobs, Florianne</t>
  </si>
  <si>
    <t>James, Lynn</t>
  </si>
  <si>
    <t>Jefferson, Elaine</t>
  </si>
  <si>
    <t>Jensen, Kristina</t>
  </si>
  <si>
    <t>Jimenez, Dominic</t>
  </si>
  <si>
    <t>Kim, Deborah</t>
  </si>
  <si>
    <t>Lamb, John</t>
  </si>
  <si>
    <t>Lambert, Jody</t>
  </si>
  <si>
    <t>Lawrence, Ronald</t>
  </si>
  <si>
    <t>Leach, Jingwen</t>
  </si>
  <si>
    <t>Leonard, Paul</t>
  </si>
  <si>
    <t>Lopez, Stephen</t>
  </si>
  <si>
    <t>Love, Danny</t>
  </si>
  <si>
    <t>Lucas, John</t>
  </si>
  <si>
    <t>Marks, LaReina</t>
  </si>
  <si>
    <t>Marsh, Cynthia</t>
  </si>
  <si>
    <t>Massey, Mark</t>
  </si>
  <si>
    <t>Maynard, Susan</t>
  </si>
  <si>
    <t>McCall, Keith</t>
  </si>
  <si>
    <t>McDaniel, Tamara</t>
  </si>
  <si>
    <t>DR</t>
  </si>
  <si>
    <t>McLean, Richard</t>
  </si>
  <si>
    <t>Mercado, David</t>
  </si>
  <si>
    <t>Merritt, Kevin</t>
  </si>
  <si>
    <t>Middleton, Jen</t>
  </si>
  <si>
    <t>Miranda, Elena</t>
  </si>
  <si>
    <t>Montoya, Lisa</t>
  </si>
  <si>
    <t>Moreno, Christopher</t>
  </si>
  <si>
    <t>Mosley, Michael</t>
  </si>
  <si>
    <t>Moss, Chan</t>
  </si>
  <si>
    <t>Myers, Marc</t>
  </si>
  <si>
    <t>Nelson, Shira</t>
  </si>
  <si>
    <t>Norman, Rita</t>
  </si>
  <si>
    <t>Norton, Bruce</t>
  </si>
  <si>
    <t>Pace, Joseph</t>
  </si>
  <si>
    <t>Padilla, Christopher</t>
  </si>
  <si>
    <t>Page, Lisa</t>
  </si>
  <si>
    <t>Palmer, Terry</t>
  </si>
  <si>
    <t>Patel, Donald</t>
  </si>
  <si>
    <t>Patterson, Robert</t>
  </si>
  <si>
    <t>Phelps, Gretchen</t>
  </si>
  <si>
    <t>Pope, Duane</t>
  </si>
  <si>
    <t>Pugh, Lawrence</t>
  </si>
  <si>
    <t>Ramsey, Nathaniel</t>
  </si>
  <si>
    <t>Reeves, Greg</t>
  </si>
  <si>
    <t>Rich, Brent</t>
  </si>
  <si>
    <t>Richard, Karen</t>
  </si>
  <si>
    <t>Robbins, Suzanne</t>
  </si>
  <si>
    <t>Roberts, Jackie</t>
  </si>
  <si>
    <t>Rojas, Charles</t>
  </si>
  <si>
    <t>Romero, Randy</t>
  </si>
  <si>
    <t>Rose, Mark</t>
  </si>
  <si>
    <t>Ross, Janice</t>
  </si>
  <si>
    <t>Salinas, Jon</t>
  </si>
  <si>
    <t>Sawyer, Catherine</t>
  </si>
  <si>
    <t>Shaffer, Nobuko</t>
  </si>
  <si>
    <t>Shelton, Donna</t>
  </si>
  <si>
    <t>Skinner, Jason</t>
  </si>
  <si>
    <t>Snow, Desiree</t>
  </si>
  <si>
    <t>Stanley, Eric</t>
  </si>
  <si>
    <t>Stevens, Andrew</t>
  </si>
  <si>
    <t>Sutton, Matthew</t>
  </si>
  <si>
    <t>Sweeney, Barbara</t>
  </si>
  <si>
    <t>Thompson, John</t>
  </si>
  <si>
    <t>Thornton, Charles</t>
  </si>
  <si>
    <t>Townsend, Jerry</t>
  </si>
  <si>
    <t>Walker, Mike</t>
  </si>
  <si>
    <t>Walton, Benjamin</t>
  </si>
  <si>
    <t>Ware, David</t>
  </si>
  <si>
    <t>Welch, Michael</t>
  </si>
  <si>
    <t>Wells, Carlos</t>
  </si>
  <si>
    <t>West, Jeffrey</t>
  </si>
  <si>
    <t>Wilcox, Robert</t>
  </si>
  <si>
    <t>Wolf, Debbie</t>
  </si>
  <si>
    <t>Wolfe, Keith</t>
  </si>
  <si>
    <t>Wright, Brad</t>
  </si>
  <si>
    <t>York, Steven</t>
  </si>
  <si>
    <t>Burns, Fiona</t>
  </si>
  <si>
    <t>Manufacturing Admin</t>
  </si>
  <si>
    <t>Cross, Marc</t>
  </si>
  <si>
    <t>Fox, Ellen</t>
  </si>
  <si>
    <t>Henry, Craig</t>
  </si>
  <si>
    <t>Hill, Robin</t>
  </si>
  <si>
    <t>Miller, Jessica</t>
  </si>
  <si>
    <t>Oneal, William</t>
  </si>
  <si>
    <t>Acosta, Robert</t>
  </si>
  <si>
    <t>Operations</t>
  </si>
  <si>
    <t>Alvarado, Sonia</t>
  </si>
  <si>
    <t>Beasley, Timothy</t>
  </si>
  <si>
    <t>Becker, Gretchen</t>
  </si>
  <si>
    <t>Bell, David</t>
  </si>
  <si>
    <t>Benson, Troy</t>
  </si>
  <si>
    <t>Blevins, Carey</t>
  </si>
  <si>
    <t>Buchanan, Dennis</t>
  </si>
  <si>
    <t>Callahan, Marilyn</t>
  </si>
  <si>
    <t>Cline, Rebecca</t>
  </si>
  <si>
    <t>Conley, Mark</t>
  </si>
  <si>
    <t>Curtis, Patrick</t>
  </si>
  <si>
    <t>Dodson, David</t>
  </si>
  <si>
    <t>Estes, Mary</t>
  </si>
  <si>
    <t>Everett, Dan</t>
  </si>
  <si>
    <t>Frank, William</t>
  </si>
  <si>
    <t>French, Robert</t>
  </si>
  <si>
    <t>Garner, Terry</t>
  </si>
  <si>
    <t>Glover, Eugene</t>
  </si>
  <si>
    <t>Greer, Brian</t>
  </si>
  <si>
    <t>Gutierrez, Regina</t>
  </si>
  <si>
    <t>Hall, Jenny</t>
  </si>
  <si>
    <t>Henson, Debra</t>
  </si>
  <si>
    <t>House, Paul</t>
  </si>
  <si>
    <t>Huff, Erik</t>
  </si>
  <si>
    <t>Johnston, Daniel</t>
  </si>
  <si>
    <t>Jordan, Mark</t>
  </si>
  <si>
    <t>Koch, Danielle</t>
  </si>
  <si>
    <t>Kramer, Faye</t>
  </si>
  <si>
    <t>Lee, Charles</t>
  </si>
  <si>
    <t>Lynch, Scott</t>
  </si>
  <si>
    <t>Marshall, Anita</t>
  </si>
  <si>
    <t>Maxwell, Jill</t>
  </si>
  <si>
    <t>McConnell, Justin</t>
  </si>
  <si>
    <t>Mendez, Max</t>
  </si>
  <si>
    <t>Morgan, Patricia</t>
  </si>
  <si>
    <t>Morton, Brian</t>
  </si>
  <si>
    <t>Nunez, Benning</t>
  </si>
  <si>
    <t>Ortega, Jeffrey</t>
  </si>
  <si>
    <t>Perez, Kim</t>
  </si>
  <si>
    <t>Randall, Yvonne</t>
  </si>
  <si>
    <t>Riley, David</t>
  </si>
  <si>
    <t>Smith, Koleen</t>
  </si>
  <si>
    <t>Stephens, Bonnie</t>
  </si>
  <si>
    <t>Vasquez, Michael</t>
  </si>
  <si>
    <t>Vincent, Guy</t>
  </si>
  <si>
    <t>Warner, Stephen</t>
  </si>
  <si>
    <t>Weaver, Eric</t>
  </si>
  <si>
    <t>Austin, William</t>
  </si>
  <si>
    <t>Peptide Chemistry</t>
  </si>
  <si>
    <t>Barnett, Brenda</t>
  </si>
  <si>
    <t>Bass, Justin</t>
  </si>
  <si>
    <t>Beck, Craig</t>
  </si>
  <si>
    <t>Brock, Ensley</t>
  </si>
  <si>
    <t>Castro, Christopher</t>
  </si>
  <si>
    <t>Cooper, Lisa</t>
  </si>
  <si>
    <t>Durham, Troy</t>
  </si>
  <si>
    <t>Hansen, Andrew</t>
  </si>
  <si>
    <t>Hanson, Dennis</t>
  </si>
  <si>
    <t>Hobbs, Scott</t>
  </si>
  <si>
    <t>Lester, Sherri</t>
  </si>
  <si>
    <t>Lindsey, Deborah</t>
  </si>
  <si>
    <t>Oliver, Francisco</t>
  </si>
  <si>
    <t>Owens, Dwight</t>
  </si>
  <si>
    <t>Perkins, Donald</t>
  </si>
  <si>
    <t>Rush, Lateef</t>
  </si>
  <si>
    <t>Serrano, Al</t>
  </si>
  <si>
    <t>Walters, Ann</t>
  </si>
  <si>
    <t>Watson, Christian</t>
  </si>
  <si>
    <t>Yates, Doug</t>
  </si>
  <si>
    <t>Parker, Carl</t>
  </si>
  <si>
    <t>Pharmacokinetics</t>
  </si>
  <si>
    <t>Potter, Dawn</t>
  </si>
  <si>
    <t>Shepherd, Annie</t>
  </si>
  <si>
    <t>Webb, Jim</t>
  </si>
  <si>
    <t>Abbott, James</t>
  </si>
  <si>
    <t>Process Development</t>
  </si>
  <si>
    <t>Armstrong, David</t>
  </si>
  <si>
    <t>Bond, John</t>
  </si>
  <si>
    <t>Bradford, Raymond</t>
  </si>
  <si>
    <t>Burgess, Cherie</t>
  </si>
  <si>
    <t>Burke, Michael</t>
  </si>
  <si>
    <t>Cannon, Jenny</t>
  </si>
  <si>
    <t>Chavez, Thomas</t>
  </si>
  <si>
    <t>Coleman, Roque</t>
  </si>
  <si>
    <t>Copeland, Roger</t>
  </si>
  <si>
    <t>Daniels, Janet</t>
  </si>
  <si>
    <t>Dominguez, Duane</t>
  </si>
  <si>
    <t>Espinoza, Derrell</t>
  </si>
  <si>
    <t>Evans, Rolin</t>
  </si>
  <si>
    <t>Flores, Angela</t>
  </si>
  <si>
    <t>Ford, Matt</t>
  </si>
  <si>
    <t>Harmon, Paul</t>
  </si>
  <si>
    <t>Hernandez, Glenn</t>
  </si>
  <si>
    <t>Horn, George</t>
  </si>
  <si>
    <t>Jennings, Gary</t>
  </si>
  <si>
    <t>Lang, Dana</t>
  </si>
  <si>
    <t>Lloyd, John</t>
  </si>
  <si>
    <t>Logan, Karen</t>
  </si>
  <si>
    <t>Malone, Daniel</t>
  </si>
  <si>
    <t>McGuire, Rebecca</t>
  </si>
  <si>
    <t>McIntosh, Jeremy</t>
  </si>
  <si>
    <t>O'Brien, Madelyn</t>
  </si>
  <si>
    <t>Olsen, Ewan</t>
  </si>
  <si>
    <t>Payne, Vicky</t>
  </si>
  <si>
    <t>Pennington, Gary</t>
  </si>
  <si>
    <t>Rowe, Ken</t>
  </si>
  <si>
    <t>Singleton, David</t>
  </si>
  <si>
    <t>Stevenson, Michael</t>
  </si>
  <si>
    <t>Stewart, Elizabeth</t>
  </si>
  <si>
    <t>Tate, Zachary</t>
  </si>
  <si>
    <t>Vance, Cheryl</t>
  </si>
  <si>
    <t>Walter, Michael</t>
  </si>
  <si>
    <t>Weeks, Troy</t>
  </si>
  <si>
    <t>Whitaker, Jessica</t>
  </si>
  <si>
    <t>Wiley, Gustavo</t>
  </si>
  <si>
    <t>Winters, Shaun</t>
  </si>
  <si>
    <t>Woodard, Charles</t>
  </si>
  <si>
    <t>Arnold, Cole</t>
  </si>
  <si>
    <t>Professional Training Group</t>
  </si>
  <si>
    <t>Baker, Barney</t>
  </si>
  <si>
    <t>Bean, Deborah</t>
  </si>
  <si>
    <t>Booker, Judith</t>
  </si>
  <si>
    <t>Gonzales, David</t>
  </si>
  <si>
    <t>Graves, Michael</t>
  </si>
  <si>
    <t>Hunter, Lisa</t>
  </si>
  <si>
    <t>Martinez, Kathleen</t>
  </si>
  <si>
    <t>McClain, Steven</t>
  </si>
  <si>
    <t>Park, Timothy</t>
  </si>
  <si>
    <t>Phillips, Liesl</t>
  </si>
  <si>
    <t>Pierce, Karen</t>
  </si>
  <si>
    <t>Preston, Chris</t>
  </si>
  <si>
    <t>Schultz, Norman</t>
  </si>
  <si>
    <t>Sparks, Terri</t>
  </si>
  <si>
    <t>Woodward, Timothy</t>
  </si>
  <si>
    <t>Alexander, Charles</t>
  </si>
  <si>
    <t>Project &amp; Contract Services</t>
  </si>
  <si>
    <t>Avila, Jody</t>
  </si>
  <si>
    <t>Ayala, Polly</t>
  </si>
  <si>
    <t>Barber, Robbie</t>
  </si>
  <si>
    <t>Barker, Heidi</t>
  </si>
  <si>
    <t>Barron, Michael</t>
  </si>
  <si>
    <t>Blackburn, Kathryn</t>
  </si>
  <si>
    <t>Blair, Sperry</t>
  </si>
  <si>
    <t>Bradshaw, Sheryl</t>
  </si>
  <si>
    <t>Bruce, Kevin</t>
  </si>
  <si>
    <t>Bryant, Douglas</t>
  </si>
  <si>
    <t>Carrillo, Robert</t>
  </si>
  <si>
    <t>Chapman, Jessica</t>
  </si>
  <si>
    <t>Chen, Jaime</t>
  </si>
  <si>
    <t>Clarke, Dennis</t>
  </si>
  <si>
    <t>Cole, Elbert</t>
  </si>
  <si>
    <t>Contreras, Dean</t>
  </si>
  <si>
    <t>Cook, Mark</t>
  </si>
  <si>
    <t>Crawford, Ronald</t>
  </si>
  <si>
    <t>Cruz, Janene</t>
  </si>
  <si>
    <t>Dawson, Jonathan</t>
  </si>
  <si>
    <t>Day, David</t>
  </si>
  <si>
    <t>Dickerson, Lincoln</t>
  </si>
  <si>
    <t>Ellis, Brenda</t>
  </si>
  <si>
    <t>English, David</t>
  </si>
  <si>
    <t>Floyd, Eric</t>
  </si>
  <si>
    <t>Francis, Todd</t>
  </si>
  <si>
    <t>Gaines, Sheela</t>
  </si>
  <si>
    <t>Gibbs, Debra</t>
  </si>
  <si>
    <t>Gibson, Janet</t>
  </si>
  <si>
    <t>Golden, Christine</t>
  </si>
  <si>
    <t>Gonzalez, David</t>
  </si>
  <si>
    <t>Greene, Alexander</t>
  </si>
  <si>
    <t>Harding, Erin</t>
  </si>
  <si>
    <t>Harvey, Michael</t>
  </si>
  <si>
    <t>Henderson, Anthony</t>
  </si>
  <si>
    <t>Higgins, Angela</t>
  </si>
  <si>
    <t>Hood, Renee</t>
  </si>
  <si>
    <t>Houston, Mark</t>
  </si>
  <si>
    <t>Huffman, Ignacio</t>
  </si>
  <si>
    <t>Hughes, Kevin</t>
  </si>
  <si>
    <t>Hunt, Norman</t>
  </si>
  <si>
    <t>Johns, Chad</t>
  </si>
  <si>
    <t>Johnson, Mary Jo</t>
  </si>
  <si>
    <t>Joseph, Christopher</t>
  </si>
  <si>
    <t>Kelly, Icelita</t>
  </si>
  <si>
    <t>Larsen, Lara</t>
  </si>
  <si>
    <t>Lawson, Erin</t>
  </si>
  <si>
    <t>Leon, Emily</t>
  </si>
  <si>
    <t>Long, Gary</t>
  </si>
  <si>
    <t>Martin, Terry</t>
  </si>
  <si>
    <t>May, Steve</t>
  </si>
  <si>
    <t>McBride, Grazyna</t>
  </si>
  <si>
    <t>McCullough, Scott</t>
  </si>
  <si>
    <t>McDowell, Scott</t>
  </si>
  <si>
    <t>Meyer, Charles</t>
  </si>
  <si>
    <t>Mitchell, Shannon</t>
  </si>
  <si>
    <t>Morrow, Richard</t>
  </si>
  <si>
    <t>Nguyen, Dennis</t>
  </si>
  <si>
    <t>Orr, Jennifer</t>
  </si>
  <si>
    <t>Osborne, Bill</t>
  </si>
  <si>
    <t>Randolph, Kristin</t>
  </si>
  <si>
    <t>Reynolds, Barbara</t>
  </si>
  <si>
    <t>Richardson, Deborah</t>
  </si>
  <si>
    <t>Rios, Fredrick</t>
  </si>
  <si>
    <t>Roman, Teri</t>
  </si>
  <si>
    <t>Schneider, Gay</t>
  </si>
  <si>
    <t>Shields, Robert</t>
  </si>
  <si>
    <t>Sims, Don</t>
  </si>
  <si>
    <t>Small, Athanasios</t>
  </si>
  <si>
    <t>Spencer, Boyd</t>
  </si>
  <si>
    <t>Tanner, Timothy</t>
  </si>
  <si>
    <t>Taylor, Hector</t>
  </si>
  <si>
    <t>Thomas, Shannon</t>
  </si>
  <si>
    <t>Todd, Steven</t>
  </si>
  <si>
    <t>Tran, Chad</t>
  </si>
  <si>
    <t>Trujillo, Shawn</t>
  </si>
  <si>
    <t>Walsh, Matthew</t>
  </si>
  <si>
    <t>Washington, Phillip</t>
  </si>
  <si>
    <t>Waters, Alfred</t>
  </si>
  <si>
    <t>Weber, Larry</t>
  </si>
  <si>
    <t>Wilkerson, Claudia</t>
  </si>
  <si>
    <t>Willis, Ralph</t>
  </si>
  <si>
    <t>Anderson, Terry</t>
  </si>
  <si>
    <t>Quality Assurance</t>
  </si>
  <si>
    <t>Baldwin, Ray</t>
  </si>
  <si>
    <t>Bartlett, Julia</t>
  </si>
  <si>
    <t>Burnett, Kevin</t>
  </si>
  <si>
    <t>Butler, Roy</t>
  </si>
  <si>
    <t>Caldwell, Pete</t>
  </si>
  <si>
    <t>Camacho, Stephanie</t>
  </si>
  <si>
    <t>Cameron, John</t>
  </si>
  <si>
    <t>Campbell, Michael</t>
  </si>
  <si>
    <t>Carroll, Lesa</t>
  </si>
  <si>
    <t>Clayton, Gregory</t>
  </si>
  <si>
    <t>Colon, Donnie</t>
  </si>
  <si>
    <t>Conner, Mark</t>
  </si>
  <si>
    <t>Conway, Brett</t>
  </si>
  <si>
    <t>Cortez, Jack</t>
  </si>
  <si>
    <t>Daniel, Robert</t>
  </si>
  <si>
    <t>Davenport, Troy</t>
  </si>
  <si>
    <t>Davis, Tonya</t>
  </si>
  <si>
    <t>Dorsey, Matthew</t>
  </si>
  <si>
    <t>Douglas, Kenneth</t>
  </si>
  <si>
    <t>Edwards, Phillip</t>
  </si>
  <si>
    <t>Farmer, Suzanne</t>
  </si>
  <si>
    <t>Fischer, David</t>
  </si>
  <si>
    <t>Fisher, Maria</t>
  </si>
  <si>
    <t>Fitzgerald, George</t>
  </si>
  <si>
    <t>Fleming, Irv</t>
  </si>
  <si>
    <t>Fowler, John</t>
  </si>
  <si>
    <t>Gallegos, Rick</t>
  </si>
  <si>
    <t>Garrett, Christopher</t>
  </si>
  <si>
    <t>Garrison, Christopher</t>
  </si>
  <si>
    <t>Glass, John</t>
  </si>
  <si>
    <t>Gomez, Ed</t>
  </si>
  <si>
    <t>Hale, Deon</t>
  </si>
  <si>
    <t>Harper, Cynthia</t>
  </si>
  <si>
    <t>Hayes, Edward</t>
  </si>
  <si>
    <t>Hodges, Lisa</t>
  </si>
  <si>
    <t>Horton, Cleatis</t>
  </si>
  <si>
    <t>Ingram, Matt</t>
  </si>
  <si>
    <t>Jackson, Eric</t>
  </si>
  <si>
    <t>Kemp, Holly</t>
  </si>
  <si>
    <t>Kennedy, Kimberly</t>
  </si>
  <si>
    <t>Lane, Brandyn</t>
  </si>
  <si>
    <t>Maldonado, Robert</t>
  </si>
  <si>
    <t>Mathis, Shari</t>
  </si>
  <si>
    <t>Matthews, Diane</t>
  </si>
  <si>
    <t>McDonald, Debra</t>
  </si>
  <si>
    <t>McLaughlin, Edward</t>
  </si>
  <si>
    <t>Molina, Michael</t>
  </si>
  <si>
    <t>Mueller, Philip</t>
  </si>
  <si>
    <t>Noble, Michael</t>
  </si>
  <si>
    <t>Parrish, Debra</t>
  </si>
  <si>
    <t>Paul, Michael</t>
  </si>
  <si>
    <t>Peters, Robert</t>
  </si>
  <si>
    <t>Powers, Tia</t>
  </si>
  <si>
    <t>Pratt, Erik</t>
  </si>
  <si>
    <t>Sanchez, Greg</t>
  </si>
  <si>
    <t>Shannon, Kevin</t>
  </si>
  <si>
    <t>Short, Timothy</t>
  </si>
  <si>
    <t>Snyder, Duane</t>
  </si>
  <si>
    <t>Solomon, Michael</t>
  </si>
  <si>
    <t>Stafford, Rhonda</t>
  </si>
  <si>
    <t>Stokes, Jonathan</t>
  </si>
  <si>
    <t>Trevino, Gary</t>
  </si>
  <si>
    <t>Underwood, Todd</t>
  </si>
  <si>
    <t>Vaughn, Harlon</t>
  </si>
  <si>
    <t>Ward, Williams</t>
  </si>
  <si>
    <t>Warren, Jean</t>
  </si>
  <si>
    <t>Webster, David</t>
  </si>
  <si>
    <t>Wilson, Jessica</t>
  </si>
  <si>
    <t>Wyatt, Kelly</t>
  </si>
  <si>
    <t>Adams, David</t>
  </si>
  <si>
    <t>Quality Control</t>
  </si>
  <si>
    <t>Adkins, Michael</t>
  </si>
  <si>
    <t>Allison, Timothy</t>
  </si>
  <si>
    <t>Ayers, Douglas</t>
  </si>
  <si>
    <t>Bailey, Victor</t>
  </si>
  <si>
    <t>Barnes, Grant</t>
  </si>
  <si>
    <t>Bauer, Chris</t>
  </si>
  <si>
    <t>Berry, Jacklyn</t>
  </si>
  <si>
    <t>Bowman, Michael</t>
  </si>
  <si>
    <t>Brewer, Kathy</t>
  </si>
  <si>
    <t>Brown, Donald</t>
  </si>
  <si>
    <t>Buckel, Patricia</t>
  </si>
  <si>
    <t>Carter, Allan</t>
  </si>
  <si>
    <t>Christian, Melissa</t>
  </si>
  <si>
    <t>Cochran, Andrea</t>
  </si>
  <si>
    <t>Collier, Dean</t>
  </si>
  <si>
    <t>Collins, Michael</t>
  </si>
  <si>
    <t>Craig, Alan</t>
  </si>
  <si>
    <t>Dyer, Carrie</t>
  </si>
  <si>
    <t>Eaton, Cris</t>
  </si>
  <si>
    <t>Elliott, Anthony</t>
  </si>
  <si>
    <t>Foster, Blane</t>
  </si>
  <si>
    <t>Frost, Adam</t>
  </si>
  <si>
    <t>Gardner, Anthony</t>
  </si>
  <si>
    <t>Gilmore, Terry</t>
  </si>
  <si>
    <t>Griffin, Debbi</t>
  </si>
  <si>
    <t>Guerrero, Laura</t>
  </si>
  <si>
    <t>Hicks, Monica</t>
  </si>
  <si>
    <t>Hines, Herb</t>
  </si>
  <si>
    <t>Hodge, Craig</t>
  </si>
  <si>
    <t>Hogan, Daniel</t>
  </si>
  <si>
    <t>Holland, Donald</t>
  </si>
  <si>
    <t>Holmes, Tito</t>
  </si>
  <si>
    <t>Hoover, Evangeline</t>
  </si>
  <si>
    <t>Hull, Jeanne</t>
  </si>
  <si>
    <t>King, Taslim</t>
  </si>
  <si>
    <t>Knight, Denise</t>
  </si>
  <si>
    <t>Larson, David</t>
  </si>
  <si>
    <t>Lewis, Frederick</t>
  </si>
  <si>
    <t>Livingston, Lynette</t>
  </si>
  <si>
    <t>Manning, John</t>
  </si>
  <si>
    <t>Meyers, David</t>
  </si>
  <si>
    <t>Miles, Kenneth</t>
  </si>
  <si>
    <t>Mills, Melissa</t>
  </si>
  <si>
    <t>Montgomery, Christopher</t>
  </si>
  <si>
    <t>Moore, Robert</t>
  </si>
  <si>
    <t>Morales, Linda</t>
  </si>
  <si>
    <t>Moran, Carol</t>
  </si>
  <si>
    <t>Morris, Richelle</t>
  </si>
  <si>
    <t>Morrison, Julie</t>
  </si>
  <si>
    <t>Murphy, Jeff</t>
  </si>
  <si>
    <t>Navarro, Marc</t>
  </si>
  <si>
    <t>Neal, Sally</t>
  </si>
  <si>
    <t>Nicholson, Lee</t>
  </si>
  <si>
    <t>Nixon, Randy</t>
  </si>
  <si>
    <t>Parsons, Phillip</t>
  </si>
  <si>
    <t>Peterson, Shaun</t>
  </si>
  <si>
    <t>Poole, Tracy</t>
  </si>
  <si>
    <t>Prince, Robert</t>
  </si>
  <si>
    <t>Ramos, Jan</t>
  </si>
  <si>
    <t>Richards, Richard</t>
  </si>
  <si>
    <t>Rivers, Douglas</t>
  </si>
  <si>
    <t>Robles, Charles</t>
  </si>
  <si>
    <t>Rodriquez, Denise</t>
  </si>
  <si>
    <t>Rogers, Colleen</t>
  </si>
  <si>
    <t>Roth, Tony</t>
  </si>
  <si>
    <t>Ruiz, Randall</t>
  </si>
  <si>
    <t>Salazar, Ruben</t>
  </si>
  <si>
    <t>Sandoval, James</t>
  </si>
  <si>
    <t>Santiago, Michael</t>
  </si>
  <si>
    <t>Santos, Garret</t>
  </si>
  <si>
    <t>Schroeder, Bennet</t>
  </si>
  <si>
    <t>Silva, Stephen</t>
  </si>
  <si>
    <t>Simmons, Robert</t>
  </si>
  <si>
    <t>Spears, Melanie</t>
  </si>
  <si>
    <t>Stephenson, Matthew</t>
  </si>
  <si>
    <t>Sullivan, Robert</t>
  </si>
  <si>
    <t>Valdez, Ann</t>
  </si>
  <si>
    <t>Vargas, Bryant</t>
  </si>
  <si>
    <t>Velasquez, Clint</t>
  </si>
  <si>
    <t>Villarreal, Stephen</t>
  </si>
  <si>
    <t>Walls, Brian</t>
  </si>
  <si>
    <t>Wheeler, Meegan</t>
  </si>
  <si>
    <t>Williams, Scott</t>
  </si>
  <si>
    <t>Wise, Ted</t>
  </si>
  <si>
    <t>Zimmerman, Julian</t>
  </si>
  <si>
    <t>Allen, Thomas</t>
  </si>
  <si>
    <t>Research Center</t>
  </si>
  <si>
    <t>Keller, Jason</t>
  </si>
  <si>
    <t>McKee, Michelle</t>
  </si>
  <si>
    <t>Reid, Elizabeth</t>
  </si>
  <si>
    <t>Strong, Lisa</t>
  </si>
  <si>
    <t>Bryan, Thomas</t>
  </si>
  <si>
    <t>Research/Development</t>
  </si>
  <si>
    <t>Dean, Gayla</t>
  </si>
  <si>
    <t>Little, Steve</t>
  </si>
  <si>
    <t>Porter, Rachel</t>
  </si>
  <si>
    <t>Wong, Dennis</t>
  </si>
  <si>
    <t>ID#</t>
  </si>
  <si>
    <t>Kerr, Mihaela</t>
  </si>
  <si>
    <t>Oconnor, Kent</t>
  </si>
  <si>
    <t>Petersen, Timothy</t>
  </si>
  <si>
    <t>Boyd, Debra</t>
  </si>
  <si>
    <t>Ellison, Melyssa</t>
  </si>
  <si>
    <t>Leblanc, Jenny</t>
  </si>
  <si>
    <t>Ryan, Ryan</t>
  </si>
  <si>
    <t>Fuller, Brenda</t>
  </si>
  <si>
    <t>Ferguson, John</t>
  </si>
  <si>
    <t>Humphrey, Andrew</t>
  </si>
  <si>
    <t>Nash, Mark</t>
  </si>
  <si>
    <t>Simon, Sheila</t>
  </si>
  <si>
    <t>McCarthy, Ryan</t>
  </si>
  <si>
    <t>Nichols, Nathaniel</t>
  </si>
  <si>
    <t>Drake, Kyle</t>
  </si>
  <si>
    <t>Brewer, Khurrum</t>
  </si>
  <si>
    <t>Farrell, Laura</t>
  </si>
  <si>
    <t>Gregory, Jon</t>
  </si>
  <si>
    <t>Landry, Linda</t>
  </si>
  <si>
    <t>Mathews, Marcia</t>
  </si>
  <si>
    <t>McClure, Gary</t>
  </si>
  <si>
    <t>McCormick, Hsi</t>
  </si>
  <si>
    <t>Scott, Todd</t>
  </si>
  <si>
    <t>Kirby, Michael</t>
  </si>
  <si>
    <t>Munoz, Michael</t>
  </si>
  <si>
    <t>Stone, Brian</t>
  </si>
  <si>
    <t>Lara, Mark</t>
  </si>
  <si>
    <t>Summers, Harold</t>
  </si>
  <si>
    <t>Monroe, Justin</t>
  </si>
  <si>
    <t>Patrick, Wendy</t>
  </si>
  <si>
    <t>Freeman, Dennis</t>
  </si>
  <si>
    <t>Klein, Robert</t>
  </si>
  <si>
    <t>Atkinson, Danielle</t>
  </si>
  <si>
    <t>Curry, Hunyen</t>
  </si>
  <si>
    <t>Deleon, Jaquelyn</t>
  </si>
  <si>
    <t>Gill, Douglas</t>
  </si>
  <si>
    <t>Gray, Mark</t>
  </si>
  <si>
    <t>Obrien, Madelyn</t>
  </si>
  <si>
    <t>Wilkinson, Gregory</t>
  </si>
  <si>
    <t>Casey, Ronald</t>
  </si>
  <si>
    <t>Griffith, Michelle</t>
  </si>
  <si>
    <t>Mendoza, Bobby</t>
  </si>
  <si>
    <t>Finley, James</t>
  </si>
  <si>
    <t>Hampton, Catherine</t>
  </si>
  <si>
    <t>Turner, Ray</t>
  </si>
  <si>
    <t>Williamson, Sumedha</t>
  </si>
  <si>
    <t>Steele, Gerald</t>
  </si>
  <si>
    <t>Birthdate</t>
  </si>
  <si>
    <t>Birthday Month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</si>
  <si>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</si>
  <si>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</si>
  <si>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</si>
  <si>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</si>
  <si>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</si>
  <si>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</si>
  <si>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</si>
  <si>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</si>
  <si>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</si>
  <si>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</si>
  <si>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Anderson, Tom</t>
  </si>
  <si>
    <t>December</t>
  </si>
  <si>
    <t>Bishop, John</t>
  </si>
  <si>
    <t>1st Q</t>
  </si>
  <si>
    <t>2nd Q</t>
  </si>
  <si>
    <t>3rd Q</t>
  </si>
  <si>
    <t>4th Q</t>
  </si>
  <si>
    <t>TOTAL</t>
  </si>
  <si>
    <t>Gross Revenue</t>
  </si>
  <si>
    <t>Sales</t>
  </si>
  <si>
    <t>Shipping</t>
  </si>
  <si>
    <t>Cost of Goods Sold</t>
  </si>
  <si>
    <t>Goods</t>
  </si>
  <si>
    <t>Freight</t>
  </si>
  <si>
    <t>Miscellaneous</t>
  </si>
  <si>
    <t>Cost of Goods Total</t>
  </si>
  <si>
    <t>Gross Profit</t>
  </si>
  <si>
    <t>Expenses</t>
  </si>
  <si>
    <t>Advertising</t>
  </si>
  <si>
    <t>Electricity</t>
  </si>
  <si>
    <t>Food</t>
  </si>
  <si>
    <t>Heat</t>
  </si>
  <si>
    <t>Insurance</t>
  </si>
  <si>
    <t>Interest</t>
  </si>
  <si>
    <t>Legal Services</t>
  </si>
  <si>
    <t>Office Supplies</t>
  </si>
  <si>
    <t>Rent</t>
  </si>
  <si>
    <t>Salaries</t>
  </si>
  <si>
    <t>Taxes</t>
  </si>
  <si>
    <t>Telephone</t>
  </si>
  <si>
    <t>Training</t>
  </si>
  <si>
    <t>Travel</t>
  </si>
  <si>
    <t>Utilities</t>
  </si>
  <si>
    <t>Water</t>
  </si>
  <si>
    <t>Total Expenses</t>
  </si>
  <si>
    <t>Net Profit</t>
  </si>
  <si>
    <t>Name</t>
  </si>
  <si>
    <t>Item #</t>
  </si>
  <si>
    <t>First Name</t>
  </si>
  <si>
    <t>MI</t>
  </si>
  <si>
    <t>Last Name</t>
  </si>
  <si>
    <t>City, State Zip</t>
  </si>
  <si>
    <t>JOHN FOX</t>
  </si>
  <si>
    <t>8k0y194</t>
  </si>
  <si>
    <t>8K0Y194</t>
  </si>
  <si>
    <t>JOHN</t>
  </si>
  <si>
    <t>S</t>
  </si>
  <si>
    <t>FOX</t>
  </si>
  <si>
    <t>Boulder, CO 80304</t>
  </si>
  <si>
    <t>ROBERT CATALANO</t>
  </si>
  <si>
    <t>9c0k904</t>
  </si>
  <si>
    <t>RICCARDO</t>
  </si>
  <si>
    <t>MUTI</t>
  </si>
  <si>
    <t>Kenton, OH 43326</t>
  </si>
  <si>
    <t>MARK BAKER</t>
  </si>
  <si>
    <t>3g6g702</t>
  </si>
  <si>
    <t>MARK</t>
  </si>
  <si>
    <t>BAKER</t>
  </si>
  <si>
    <t>Bardstown, KY 40004</t>
  </si>
  <si>
    <t>SHEILA O'BRIEN</t>
  </si>
  <si>
    <t>3v6f140</t>
  </si>
  <si>
    <t>SHEILA</t>
  </si>
  <si>
    <t>O'BRIEN</t>
  </si>
  <si>
    <t>Arvada, CO 80002</t>
  </si>
  <si>
    <t>MARILYN FIER</t>
  </si>
  <si>
    <t>3g7r230</t>
  </si>
  <si>
    <t>MARILYN</t>
  </si>
  <si>
    <t>FIER</t>
  </si>
  <si>
    <t>Wheat Ridge, CO 80033</t>
  </si>
  <si>
    <t>MARK MORRIS</t>
  </si>
  <si>
    <t>6v4m198</t>
  </si>
  <si>
    <t>MORRIS</t>
  </si>
  <si>
    <t>Pueblo, CO 81008</t>
  </si>
  <si>
    <t>ERIC HENDRICKS</t>
  </si>
  <si>
    <t>9f9h302</t>
  </si>
  <si>
    <t>PHILIP</t>
  </si>
  <si>
    <t>GLASS</t>
  </si>
  <si>
    <t>Westminster, CO 80234</t>
  </si>
  <si>
    <t>RYAN LONG</t>
  </si>
  <si>
    <t>5y6d919</t>
  </si>
  <si>
    <t>RYAN</t>
  </si>
  <si>
    <t>LONG</t>
  </si>
  <si>
    <t>Cincinnati, OH 45220</t>
  </si>
  <si>
    <t>JACKIE MCDONALD</t>
  </si>
  <si>
    <t>2w7s145</t>
  </si>
  <si>
    <t>JACKIE</t>
  </si>
  <si>
    <t>FITZGERALD</t>
  </si>
  <si>
    <t>Walnut Creek, CA 94596</t>
  </si>
  <si>
    <t>WALTER WHITE</t>
  </si>
  <si>
    <t>4i2w316</t>
  </si>
  <si>
    <t>LIESL</t>
  </si>
  <si>
    <t>TIDWELL</t>
  </si>
  <si>
    <t>JEFFREY EATON</t>
  </si>
  <si>
    <t>3w5y443</t>
  </si>
  <si>
    <t>JEFFREY</t>
  </si>
  <si>
    <t>B</t>
  </si>
  <si>
    <t>EATON</t>
  </si>
  <si>
    <t>Aurora, CO 80014</t>
  </si>
  <si>
    <t>KAREN CHAMBERS</t>
  </si>
  <si>
    <t>5j6r662</t>
  </si>
  <si>
    <t>KAREN</t>
  </si>
  <si>
    <t>CHAMBERS</t>
  </si>
  <si>
    <t>San Francisco, CA 94111</t>
  </si>
  <si>
    <t>BARNEY PEREZ</t>
  </si>
  <si>
    <t>3a5y444</t>
  </si>
  <si>
    <t>BARNEY</t>
  </si>
  <si>
    <t>PEREZ</t>
  </si>
  <si>
    <t>CATHY WATANUKI</t>
  </si>
  <si>
    <t>5c6r663</t>
  </si>
  <si>
    <t>CATHY</t>
  </si>
  <si>
    <t>WATANUKI</t>
  </si>
  <si>
    <t>GEORGE PRIEM</t>
  </si>
  <si>
    <t>3b5y445</t>
  </si>
  <si>
    <t>GEORGE</t>
  </si>
  <si>
    <t>PORTER</t>
  </si>
  <si>
    <t>MAX WAGNER</t>
  </si>
  <si>
    <t>5i6r664</t>
  </si>
  <si>
    <t>MAX</t>
  </si>
  <si>
    <t>Q</t>
  </si>
  <si>
    <t>WAGNER</t>
  </si>
  <si>
    <t>ROBERT KONOPKA</t>
  </si>
  <si>
    <t>3j5y446</t>
  </si>
  <si>
    <t>ROBERT</t>
  </si>
  <si>
    <t>KONOPKA</t>
  </si>
  <si>
    <t>PHILIP GLASS</t>
  </si>
  <si>
    <t>5t6r665</t>
  </si>
  <si>
    <t>DON</t>
  </si>
  <si>
    <t>NICHOLS</t>
  </si>
  <si>
    <t>JAMES HARVEY</t>
  </si>
  <si>
    <t>3u5y447</t>
  </si>
  <si>
    <t>JAMES</t>
  </si>
  <si>
    <t>HARVEY</t>
  </si>
  <si>
    <t>5y6r666</t>
  </si>
  <si>
    <t>3x5y448</t>
  </si>
  <si>
    <t>Mon</t>
  </si>
  <si>
    <t>JULY</t>
  </si>
  <si>
    <t>SUNDAY</t>
  </si>
  <si>
    <t>Excellerated Learning</t>
  </si>
  <si>
    <t>Total</t>
  </si>
  <si>
    <t>Average</t>
  </si>
  <si>
    <t>Profits</t>
  </si>
  <si>
    <t>YTD Profits</t>
  </si>
  <si>
    <t>YTD Average</t>
  </si>
  <si>
    <t>% Sales Change</t>
  </si>
  <si>
    <t>% Profits Change</t>
  </si>
  <si>
    <t>% Expenses Change</t>
  </si>
  <si>
    <t>Sales:Expenses</t>
  </si>
  <si>
    <t>Sales:Profits</t>
  </si>
  <si>
    <t>Expenses:Profits</t>
  </si>
  <si>
    <t>dennistaylor@msn.com</t>
  </si>
  <si>
    <t>303/440-1380</t>
  </si>
  <si>
    <t>Excel 2003-2007 converter</t>
  </si>
  <si>
    <t>http://office.microsoft.com/assistance/asstvid.aspx?assetid=XT101493291033&amp;vwidth=1044&amp;vheight=788&amp;type=flash&amp;CTT=11&amp;Origin=HA101491511033</t>
  </si>
  <si>
    <t>Weight / M ?</t>
  </si>
  <si>
    <t xml:space="preserve"> ~
 `</t>
  </si>
  <si>
    <t xml:space="preserve">% </t>
  </si>
  <si>
    <t>FOB</t>
  </si>
  <si>
    <t>C&amp;F</t>
  </si>
  <si>
    <t>Conversions</t>
  </si>
  <si>
    <t>Metric</t>
  </si>
  <si>
    <t>US</t>
  </si>
  <si>
    <t>Length (inches)  ?</t>
  </si>
  <si>
    <t>PRICE</t>
  </si>
  <si>
    <t>USD</t>
  </si>
  <si>
    <t>TL Cx</t>
  </si>
  <si>
    <t>cm</t>
  </si>
  <si>
    <t>inches</t>
  </si>
  <si>
    <t>Per pound price</t>
  </si>
  <si>
    <t>Freight ?</t>
  </si>
  <si>
    <t>Cntr cost</t>
  </si>
  <si>
    <t>Freight =</t>
  </si>
  <si>
    <t>Per unit freight cost</t>
  </si>
  <si>
    <t xml:space="preserve">Qty per 40' cntr = </t>
  </si>
  <si>
    <t>C&amp;F =</t>
  </si>
  <si>
    <t>Incl. freight</t>
  </si>
  <si>
    <t># of plts ?</t>
  </si>
  <si>
    <t>Load</t>
  </si>
  <si>
    <t>Qty ?</t>
  </si>
  <si>
    <t>Order Information</t>
  </si>
  <si>
    <t>Info</t>
  </si>
  <si>
    <t>TL's</t>
  </si>
  <si>
    <t>Px</t>
  </si>
  <si>
    <t>each</t>
  </si>
  <si>
    <t xml:space="preserve">Pieces / skid = </t>
  </si>
  <si>
    <t>Round</t>
  </si>
  <si>
    <t>Qty</t>
  </si>
  <si>
    <t>pcs</t>
  </si>
  <si>
    <t>Round QTY</t>
  </si>
  <si>
    <t>$ Amt</t>
  </si>
  <si>
    <t>Net</t>
  </si>
  <si>
    <t>Net Wt.</t>
  </si>
  <si>
    <t>Gros Wt.</t>
  </si>
  <si>
    <t>Gross</t>
  </si>
  <si>
    <t>Mixed/combination loads</t>
  </si>
  <si>
    <t>Weight A</t>
  </si>
  <si>
    <t>Weight B</t>
  </si>
  <si>
    <t>Wt/M ?</t>
  </si>
  <si>
    <t>Length ?</t>
  </si>
  <si>
    <t>Weights</t>
  </si>
  <si>
    <t xml:space="preserve">Net = </t>
  </si>
  <si>
    <t>Lbs</t>
  </si>
  <si>
    <t>(A+B)</t>
  </si>
  <si>
    <t>per piece</t>
  </si>
  <si>
    <t>per 1000</t>
  </si>
  <si>
    <t>Weight C</t>
  </si>
  <si>
    <t>Weight D</t>
  </si>
  <si>
    <t>enter pallet qty</t>
  </si>
  <si>
    <t>plts</t>
  </si>
  <si>
    <t>pcs per plt</t>
  </si>
  <si>
    <t>weight per plt</t>
  </si>
  <si>
    <t>(C+D)</t>
  </si>
  <si>
    <t xml:space="preserve">Total wt. </t>
  </si>
  <si>
    <t>Weight E</t>
  </si>
  <si>
    <t>Weight F</t>
  </si>
  <si>
    <t>(E+F)</t>
  </si>
  <si>
    <t>Weight G</t>
  </si>
  <si>
    <t>Weight H</t>
  </si>
  <si>
    <t>(G+H)</t>
  </si>
  <si>
    <t>DiskDrives</t>
  </si>
  <si>
    <t>StorageSlots</t>
  </si>
  <si>
    <t>Tue</t>
  </si>
  <si>
    <t>Wed</t>
  </si>
  <si>
    <t>Thu</t>
  </si>
  <si>
    <t>Fri</t>
  </si>
  <si>
    <t>Program
Number</t>
  </si>
  <si>
    <t>Length
(Hours:Minutes)</t>
  </si>
  <si>
    <t>Revenue</t>
  </si>
  <si>
    <t>1st Quarter</t>
  </si>
  <si>
    <t>2nd Quarter</t>
  </si>
  <si>
    <t>3rd Quarter</t>
  </si>
  <si>
    <t>4th Quarter</t>
  </si>
  <si>
    <t>Domestic</t>
  </si>
  <si>
    <t>Europe</t>
  </si>
  <si>
    <t>Asia</t>
  </si>
  <si>
    <t>Latin America</t>
  </si>
  <si>
    <t xml:space="preserve"> (  )</t>
  </si>
  <si>
    <t xml:space="preserve"> ^</t>
  </si>
  <si>
    <t xml:space="preserve"> * /</t>
  </si>
  <si>
    <t xml:space="preserve"> + -</t>
  </si>
  <si>
    <t>LearnMore Corporation</t>
  </si>
  <si>
    <t>World-wide Sales - Millions of Dollars</t>
  </si>
  <si>
    <t>% of Total</t>
  </si>
  <si>
    <t>Location</t>
  </si>
  <si>
    <t>Texas</t>
  </si>
  <si>
    <t>Florida</t>
  </si>
  <si>
    <t>California</t>
  </si>
  <si>
    <t>New York</t>
  </si>
  <si>
    <t>Allocation --- by Region</t>
  </si>
  <si>
    <t>East</t>
  </si>
  <si>
    <t>Midwest</t>
  </si>
  <si>
    <t>Mountain</t>
  </si>
  <si>
    <t>Pacific</t>
  </si>
  <si>
    <t>Web Seminars</t>
  </si>
  <si>
    <t>Tips/Shortcuts</t>
  </si>
  <si>
    <t>Pivot Tables</t>
  </si>
  <si>
    <t>Macros</t>
  </si>
  <si>
    <t>Charts/Graphs</t>
  </si>
  <si>
    <t>Price</t>
  </si>
  <si>
    <t>New Price</t>
  </si>
  <si>
    <t>1000 most common surnames in the United States - from 2010 Census</t>
  </si>
  <si>
    <t>SS numbers</t>
  </si>
  <si>
    <t>Invalid SS #</t>
  </si>
  <si>
    <t>Frequency</t>
  </si>
  <si>
    <t>Alphabetical</t>
  </si>
  <si>
    <t>The first three digits cannot be 000</t>
  </si>
  <si>
    <t>The first three digits cannot be 001</t>
  </si>
  <si>
    <t>Surname  </t>
  </si>
  <si>
    <t>Number</t>
  </si>
  <si>
    <t>Rank  </t>
  </si>
  <si>
    <t>The fourth and fifth digits cannot be 00</t>
  </si>
  <si>
    <t>Smith</t>
  </si>
  <si>
    <t>Abbott</t>
  </si>
  <si>
    <t>The last four digits cannot be 0000</t>
  </si>
  <si>
    <t>Johnson</t>
  </si>
  <si>
    <t>Acevedo</t>
  </si>
  <si>
    <t>Williams</t>
  </si>
  <si>
    <t>Acosta</t>
  </si>
  <si>
    <t>Brown</t>
  </si>
  <si>
    <t>Adams</t>
  </si>
  <si>
    <t>Jones</t>
  </si>
  <si>
    <t>Adkins</t>
  </si>
  <si>
    <t>Miller</t>
  </si>
  <si>
    <t>Aguilar</t>
  </si>
  <si>
    <t>Davis</t>
  </si>
  <si>
    <t>Aguirre</t>
  </si>
  <si>
    <t>Garcia</t>
  </si>
  <si>
    <t>Alexander</t>
  </si>
  <si>
    <t>Rodriguez</t>
  </si>
  <si>
    <t>Ali</t>
  </si>
  <si>
    <t>Wilson</t>
  </si>
  <si>
    <t>Allen</t>
  </si>
  <si>
    <t>Martinez</t>
  </si>
  <si>
    <t>Allison</t>
  </si>
  <si>
    <t>Anderson</t>
  </si>
  <si>
    <t>Alvarado</t>
  </si>
  <si>
    <t>Taylor</t>
  </si>
  <si>
    <t>Alvarez</t>
  </si>
  <si>
    <t>Thomas</t>
  </si>
  <si>
    <t>Andersen</t>
  </si>
  <si>
    <t>Hernandez</t>
  </si>
  <si>
    <t>Moore</t>
  </si>
  <si>
    <t>Andrade</t>
  </si>
  <si>
    <t>Martin</t>
  </si>
  <si>
    <t>Andrews</t>
  </si>
  <si>
    <t>Jackson</t>
  </si>
  <si>
    <t>Anthony</t>
  </si>
  <si>
    <t>Thompson</t>
  </si>
  <si>
    <t>Archer</t>
  </si>
  <si>
    <t>White</t>
  </si>
  <si>
    <t>Arellano</t>
  </si>
  <si>
    <t>Lopez</t>
  </si>
  <si>
    <t>Arias</t>
  </si>
  <si>
    <t>Lee</t>
  </si>
  <si>
    <t>Armstrong</t>
  </si>
  <si>
    <t>Gonzalez</t>
  </si>
  <si>
    <t>Arnold</t>
  </si>
  <si>
    <t>Harris</t>
  </si>
  <si>
    <t>Arroyo</t>
  </si>
  <si>
    <t>Clark</t>
  </si>
  <si>
    <t>Ashley</t>
  </si>
  <si>
    <t>Lewis</t>
  </si>
  <si>
    <t>Atkins</t>
  </si>
  <si>
    <t>Robinson</t>
  </si>
  <si>
    <t>Atkinson</t>
  </si>
  <si>
    <t>Walker</t>
  </si>
  <si>
    <t>Austin</t>
  </si>
  <si>
    <t>Perez</t>
  </si>
  <si>
    <t>Avery</t>
  </si>
  <si>
    <t>Hall</t>
  </si>
  <si>
    <t>Avila</t>
  </si>
  <si>
    <t>Young</t>
  </si>
  <si>
    <t>Ayala</t>
  </si>
  <si>
    <t>Ayers</t>
  </si>
  <si>
    <t>Sanchez</t>
  </si>
  <si>
    <t>Bailey</t>
  </si>
  <si>
    <t>Wright</t>
  </si>
  <si>
    <t>Baird</t>
  </si>
  <si>
    <t>King</t>
  </si>
  <si>
    <t>Baker</t>
  </si>
  <si>
    <t>Scott</t>
  </si>
  <si>
    <t>Baldwin</t>
  </si>
  <si>
    <t>Green</t>
  </si>
  <si>
    <t>Ball</t>
  </si>
  <si>
    <t>Ballard</t>
  </si>
  <si>
    <t>Banks</t>
  </si>
  <si>
    <t>Nelson</t>
  </si>
  <si>
    <t>Barajas</t>
  </si>
  <si>
    <t>Hill</t>
  </si>
  <si>
    <t>Barber</t>
  </si>
  <si>
    <t>Ramirez</t>
  </si>
  <si>
    <t>Barker</t>
  </si>
  <si>
    <t>Campbell</t>
  </si>
  <si>
    <t>Barnes</t>
  </si>
  <si>
    <t>Mitchell</t>
  </si>
  <si>
    <t>Barnett</t>
  </si>
  <si>
    <t>Roberts</t>
  </si>
  <si>
    <t>Barr</t>
  </si>
  <si>
    <t>Carter</t>
  </si>
  <si>
    <t>Barrera</t>
  </si>
  <si>
    <t>Phillips</t>
  </si>
  <si>
    <t>Barrett</t>
  </si>
  <si>
    <t>Evans</t>
  </si>
  <si>
    <t>Barron</t>
  </si>
  <si>
    <t>Turner</t>
  </si>
  <si>
    <t>Barry</t>
  </si>
  <si>
    <t>Torres</t>
  </si>
  <si>
    <t>Bartlett</t>
  </si>
  <si>
    <t>Parker</t>
  </si>
  <si>
    <t>Barton</t>
  </si>
  <si>
    <t>Collins</t>
  </si>
  <si>
    <t>Bass</t>
  </si>
  <si>
    <t>Edwards</t>
  </si>
  <si>
    <t>Bates</t>
  </si>
  <si>
    <t>Stewart</t>
  </si>
  <si>
    <t>Bauer</t>
  </si>
  <si>
    <t>Flores</t>
  </si>
  <si>
    <t>Bautista</t>
  </si>
  <si>
    <t>Morris</t>
  </si>
  <si>
    <t>Baxter</t>
  </si>
  <si>
    <t>Nguyen</t>
  </si>
  <si>
    <t>Bean</t>
  </si>
  <si>
    <t>Murphy</t>
  </si>
  <si>
    <t>Beard</t>
  </si>
  <si>
    <t>Rivera</t>
  </si>
  <si>
    <t>Beasley</t>
  </si>
  <si>
    <t>Cook</t>
  </si>
  <si>
    <t>Beck</t>
  </si>
  <si>
    <t>Rogers</t>
  </si>
  <si>
    <t>Becker</t>
  </si>
  <si>
    <t>Morgan</t>
  </si>
  <si>
    <t>Bell</t>
  </si>
  <si>
    <t>Peterson</t>
  </si>
  <si>
    <t>Beltran</t>
  </si>
  <si>
    <t>Cooper</t>
  </si>
  <si>
    <t>Bender</t>
  </si>
  <si>
    <t>Reed</t>
  </si>
  <si>
    <t>Benitez</t>
  </si>
  <si>
    <t>Benjamin</t>
  </si>
  <si>
    <t>Bennett</t>
  </si>
  <si>
    <t>Gomez</t>
  </si>
  <si>
    <t>Benson</t>
  </si>
  <si>
    <t>Kelly</t>
  </si>
  <si>
    <t>Bentley</t>
  </si>
  <si>
    <t>Howard</t>
  </si>
  <si>
    <t>Benton</t>
  </si>
  <si>
    <t>Ward</t>
  </si>
  <si>
    <t>Berg</t>
  </si>
  <si>
    <t>Cox</t>
  </si>
  <si>
    <t>Berger</t>
  </si>
  <si>
    <t>Diaz</t>
  </si>
  <si>
    <t>Bernard</t>
  </si>
  <si>
    <t>Richardson</t>
  </si>
  <si>
    <t>Berry</t>
  </si>
  <si>
    <t>Wood</t>
  </si>
  <si>
    <t>Best</t>
  </si>
  <si>
    <t>Bird</t>
  </si>
  <si>
    <t>Brooks</t>
  </si>
  <si>
    <t>Bishop</t>
  </si>
  <si>
    <t>Black</t>
  </si>
  <si>
    <t>Gray</t>
  </si>
  <si>
    <t>Blackburn</t>
  </si>
  <si>
    <t>James</t>
  </si>
  <si>
    <t>Blackwell</t>
  </si>
  <si>
    <t>Reyes</t>
  </si>
  <si>
    <t>Blair</t>
  </si>
  <si>
    <t>Cruz</t>
  </si>
  <si>
    <t>Blake</t>
  </si>
  <si>
    <t>Hughes</t>
  </si>
  <si>
    <t>Blanchard</t>
  </si>
  <si>
    <t>Blankenship</t>
  </si>
  <si>
    <t>Myers</t>
  </si>
  <si>
    <t>Blevins</t>
  </si>
  <si>
    <t>Long</t>
  </si>
  <si>
    <t>Bolton</t>
  </si>
  <si>
    <t>Foster</t>
  </si>
  <si>
    <t>Bond</t>
  </si>
  <si>
    <t>Sanders</t>
  </si>
  <si>
    <t>Bonilla</t>
  </si>
  <si>
    <t>Ross</t>
  </si>
  <si>
    <t>Booker</t>
  </si>
  <si>
    <t>Morales</t>
  </si>
  <si>
    <t>Boone</t>
  </si>
  <si>
    <t>Powell</t>
  </si>
  <si>
    <t>Booth</t>
  </si>
  <si>
    <t>Sullivan</t>
  </si>
  <si>
    <t>Bowen</t>
  </si>
  <si>
    <t>Russell</t>
  </si>
  <si>
    <t>Bowers</t>
  </si>
  <si>
    <t>Ortiz</t>
  </si>
  <si>
    <t>Bowman</t>
  </si>
  <si>
    <t>Jenkins</t>
  </si>
  <si>
    <t>Boyd</t>
  </si>
  <si>
    <t>Gutierrez</t>
  </si>
  <si>
    <t>Boyer</t>
  </si>
  <si>
    <t>Perry</t>
  </si>
  <si>
    <t>Boyle</t>
  </si>
  <si>
    <t>Butler</t>
  </si>
  <si>
    <t>Bradford</t>
  </si>
  <si>
    <t>Bradley</t>
  </si>
  <si>
    <t>Fisher</t>
  </si>
  <si>
    <t>Bradshaw</t>
  </si>
  <si>
    <t>Henderson</t>
  </si>
  <si>
    <t>Brady</t>
  </si>
  <si>
    <t>Coleman</t>
  </si>
  <si>
    <t>Branch</t>
  </si>
  <si>
    <t>Simmons</t>
  </si>
  <si>
    <t>Brandt</t>
  </si>
  <si>
    <t>Patterson</t>
  </si>
  <si>
    <t>Braun</t>
  </si>
  <si>
    <t>Jordan</t>
  </si>
  <si>
    <t>Bray</t>
  </si>
  <si>
    <t>Reynolds</t>
  </si>
  <si>
    <t>Brennan</t>
  </si>
  <si>
    <t>Hamilton</t>
  </si>
  <si>
    <t>Brewer</t>
  </si>
  <si>
    <t>Graham</t>
  </si>
  <si>
    <t>Bridges</t>
  </si>
  <si>
    <t>Kim</t>
  </si>
  <si>
    <t>Briggs</t>
  </si>
  <si>
    <t>Gonzales</t>
  </si>
  <si>
    <t>Bright</t>
  </si>
  <si>
    <t>Brock</t>
  </si>
  <si>
    <t>Ramos</t>
  </si>
  <si>
    <t>Wallace</t>
  </si>
  <si>
    <t>Griffin</t>
  </si>
  <si>
    <t>Browning</t>
  </si>
  <si>
    <t>Bruce</t>
  </si>
  <si>
    <t>Cole</t>
  </si>
  <si>
    <t>Bryan</t>
  </si>
  <si>
    <t>Hayes</t>
  </si>
  <si>
    <t>Bryant</t>
  </si>
  <si>
    <t>Chavez</t>
  </si>
  <si>
    <t>Buchanan</t>
  </si>
  <si>
    <t>Gibson</t>
  </si>
  <si>
    <t>Buck</t>
  </si>
  <si>
    <t>Buckley</t>
  </si>
  <si>
    <t>Ellis</t>
  </si>
  <si>
    <t>Bullock</t>
  </si>
  <si>
    <t>Stevens</t>
  </si>
  <si>
    <t>Burch</t>
  </si>
  <si>
    <t>Murray</t>
  </si>
  <si>
    <t>Burgess</t>
  </si>
  <si>
    <t>Ford</t>
  </si>
  <si>
    <t>Burke</t>
  </si>
  <si>
    <t>Marshall</t>
  </si>
  <si>
    <t>Burnett</t>
  </si>
  <si>
    <t>Owens</t>
  </si>
  <si>
    <t>Burns</t>
  </si>
  <si>
    <t>Burton</t>
  </si>
  <si>
    <t>Harrison</t>
  </si>
  <si>
    <t>Bush</t>
  </si>
  <si>
    <t>Ruiz</t>
  </si>
  <si>
    <t>Kennedy</t>
  </si>
  <si>
    <t>Byrd</t>
  </si>
  <si>
    <t>Wells</t>
  </si>
  <si>
    <t>Cabrera</t>
  </si>
  <si>
    <t>Cain</t>
  </si>
  <si>
    <t>Woods</t>
  </si>
  <si>
    <t>Calderon</t>
  </si>
  <si>
    <t>Mendoza</t>
  </si>
  <si>
    <t>Caldwell</t>
  </si>
  <si>
    <t>Castillo</t>
  </si>
  <si>
    <t>Calhoun</t>
  </si>
  <si>
    <t>Olson</t>
  </si>
  <si>
    <t>Callahan</t>
  </si>
  <si>
    <t>Webb</t>
  </si>
  <si>
    <t>Camacho</t>
  </si>
  <si>
    <t>Washington</t>
  </si>
  <si>
    <t>Cameron</t>
  </si>
  <si>
    <t>Tucker</t>
  </si>
  <si>
    <t>Freeman</t>
  </si>
  <si>
    <t>Campos</t>
  </si>
  <si>
    <t>Cannon</t>
  </si>
  <si>
    <t>Henry</t>
  </si>
  <si>
    <t>Cantrell</t>
  </si>
  <si>
    <t>Vasquez</t>
  </si>
  <si>
    <t>Cantu</t>
  </si>
  <si>
    <t>Snyder</t>
  </si>
  <si>
    <t>Cardenas</t>
  </si>
  <si>
    <t>Simpson</t>
  </si>
  <si>
    <t>Carey</t>
  </si>
  <si>
    <t>Crawford</t>
  </si>
  <si>
    <t>Carlson</t>
  </si>
  <si>
    <t>Jimenez</t>
  </si>
  <si>
    <t>Carney</t>
  </si>
  <si>
    <t>Porter</t>
  </si>
  <si>
    <t>Carpenter</t>
  </si>
  <si>
    <t>Mason</t>
  </si>
  <si>
    <t>Carr</t>
  </si>
  <si>
    <t>Shaw</t>
  </si>
  <si>
    <t>Carrillo</t>
  </si>
  <si>
    <t>Gordon</t>
  </si>
  <si>
    <t>Carroll</t>
  </si>
  <si>
    <t>Wagner</t>
  </si>
  <si>
    <t>Carson</t>
  </si>
  <si>
    <t>Hunter</t>
  </si>
  <si>
    <t>Romero</t>
  </si>
  <si>
    <t>Case</t>
  </si>
  <si>
    <t>Hicks</t>
  </si>
  <si>
    <t>Casey</t>
  </si>
  <si>
    <t>Dixon</t>
  </si>
  <si>
    <t>Castaneda</t>
  </si>
  <si>
    <t>Hunt</t>
  </si>
  <si>
    <t>Palmer</t>
  </si>
  <si>
    <t>Castro</t>
  </si>
  <si>
    <t>Robertson</t>
  </si>
  <si>
    <t>Cervantes</t>
  </si>
  <si>
    <t>Chambers</t>
  </si>
  <si>
    <t>Holmes</t>
  </si>
  <si>
    <t>Chan</t>
  </si>
  <si>
    <t>Stone</t>
  </si>
  <si>
    <t>Chandler</t>
  </si>
  <si>
    <t>Meyer</t>
  </si>
  <si>
    <t>Chaney</t>
  </si>
  <si>
    <t>Chang</t>
  </si>
  <si>
    <t>Mills</t>
  </si>
  <si>
    <t>Chapman</t>
  </si>
  <si>
    <t>Warren</t>
  </si>
  <si>
    <t>Charles</t>
  </si>
  <si>
    <t>Fox</t>
  </si>
  <si>
    <t>Chase</t>
  </si>
  <si>
    <t>Rose</t>
  </si>
  <si>
    <t>Rice</t>
  </si>
  <si>
    <t>Chen</t>
  </si>
  <si>
    <t>Moreno</t>
  </si>
  <si>
    <t>Cherry</t>
  </si>
  <si>
    <t>Schmidt</t>
  </si>
  <si>
    <t>Choi</t>
  </si>
  <si>
    <t>Patel</t>
  </si>
  <si>
    <t>Christensen</t>
  </si>
  <si>
    <t>Ferguson</t>
  </si>
  <si>
    <t>Christian</t>
  </si>
  <si>
    <t>Nichols</t>
  </si>
  <si>
    <t>Chung</t>
  </si>
  <si>
    <t>Herrera</t>
  </si>
  <si>
    <t>Church</t>
  </si>
  <si>
    <t>Medina</t>
  </si>
  <si>
    <t>Cisneros</t>
  </si>
  <si>
    <t>Ryan</t>
  </si>
  <si>
    <t>Fernandez</t>
  </si>
  <si>
    <t>Clarke</t>
  </si>
  <si>
    <t>Weaver</t>
  </si>
  <si>
    <t>Clay</t>
  </si>
  <si>
    <t>Daniels</t>
  </si>
  <si>
    <t>Clayton</t>
  </si>
  <si>
    <t>Stephens</t>
  </si>
  <si>
    <t>Clements</t>
  </si>
  <si>
    <t>Gardner</t>
  </si>
  <si>
    <t>Cline</t>
  </si>
  <si>
    <t>Payne</t>
  </si>
  <si>
    <t>Cobb</t>
  </si>
  <si>
    <t>Kelley</t>
  </si>
  <si>
    <t>Cochran</t>
  </si>
  <si>
    <t>Dunn</t>
  </si>
  <si>
    <t>Coffey</t>
  </si>
  <si>
    <t>Pierce</t>
  </si>
  <si>
    <t>Cohen</t>
  </si>
  <si>
    <t>Tran</t>
  </si>
  <si>
    <t>Spencer</t>
  </si>
  <si>
    <t>Collier</t>
  </si>
  <si>
    <t>Peters</t>
  </si>
  <si>
    <t>Hawkins</t>
  </si>
  <si>
    <t>Colon</t>
  </si>
  <si>
    <t>Grant</t>
  </si>
  <si>
    <t>Combs</t>
  </si>
  <si>
    <t>Hansen</t>
  </si>
  <si>
    <t>Compton</t>
  </si>
  <si>
    <t>Conley</t>
  </si>
  <si>
    <t>Hoffman</t>
  </si>
  <si>
    <t>Conner</t>
  </si>
  <si>
    <t>Hart</t>
  </si>
  <si>
    <t>Conrad</t>
  </si>
  <si>
    <t>Elliott</t>
  </si>
  <si>
    <t>Contreras</t>
  </si>
  <si>
    <t>Cunningham</t>
  </si>
  <si>
    <t>Conway</t>
  </si>
  <si>
    <t>Knight</t>
  </si>
  <si>
    <t>Cooke</t>
  </si>
  <si>
    <t>Cooley</t>
  </si>
  <si>
    <t>Hudson</t>
  </si>
  <si>
    <t>Duncan</t>
  </si>
  <si>
    <t>Copeland</t>
  </si>
  <si>
    <t>Cordova</t>
  </si>
  <si>
    <t>Cortez</t>
  </si>
  <si>
    <t>Costa</t>
  </si>
  <si>
    <t>Johnston</t>
  </si>
  <si>
    <t>Cowan</t>
  </si>
  <si>
    <t>Ray</t>
  </si>
  <si>
    <t>Lane</t>
  </si>
  <si>
    <t>Craig</t>
  </si>
  <si>
    <t>Riley</t>
  </si>
  <si>
    <t>Crane</t>
  </si>
  <si>
    <t>Perkins</t>
  </si>
  <si>
    <t>Crosby</t>
  </si>
  <si>
    <t>Cross</t>
  </si>
  <si>
    <t>Silva</t>
  </si>
  <si>
    <t>Richards</t>
  </si>
  <si>
    <t>Cuevas</t>
  </si>
  <si>
    <t>Willis</t>
  </si>
  <si>
    <t>Cummings</t>
  </si>
  <si>
    <t>Matthews</t>
  </si>
  <si>
    <t>Curry</t>
  </si>
  <si>
    <t>Lawrence</t>
  </si>
  <si>
    <t>Curtis</t>
  </si>
  <si>
    <t>Garza</t>
  </si>
  <si>
    <t>Dalton</t>
  </si>
  <si>
    <t>Vargas</t>
  </si>
  <si>
    <t>Daniel</t>
  </si>
  <si>
    <t>Watkins</t>
  </si>
  <si>
    <t>Wheeler</t>
  </si>
  <si>
    <t>Daugherty</t>
  </si>
  <si>
    <t>Larson</t>
  </si>
  <si>
    <t>Davenport</t>
  </si>
  <si>
    <t>David</t>
  </si>
  <si>
    <t>Harper</t>
  </si>
  <si>
    <t>Davidson</t>
  </si>
  <si>
    <t>George</t>
  </si>
  <si>
    <t>Davies</t>
  </si>
  <si>
    <t>Greene</t>
  </si>
  <si>
    <t>Davila</t>
  </si>
  <si>
    <t>Guzman</t>
  </si>
  <si>
    <t>Dawson</t>
  </si>
  <si>
    <t>Morrison</t>
  </si>
  <si>
    <t>Day</t>
  </si>
  <si>
    <t>Munoz</t>
  </si>
  <si>
    <t>Dean</t>
  </si>
  <si>
    <t>Jacobs</t>
  </si>
  <si>
    <t>Decker</t>
  </si>
  <si>
    <t>Delacruz</t>
  </si>
  <si>
    <t>Lawson</t>
  </si>
  <si>
    <t>Deleon</t>
  </si>
  <si>
    <t>Franklin</t>
  </si>
  <si>
    <t>Delgado</t>
  </si>
  <si>
    <t>Lynch</t>
  </si>
  <si>
    <t>Dennis</t>
  </si>
  <si>
    <t>Dickerson</t>
  </si>
  <si>
    <t>Salazar</t>
  </si>
  <si>
    <t>Dickson</t>
  </si>
  <si>
    <t>Dillon</t>
  </si>
  <si>
    <t>Mendez</t>
  </si>
  <si>
    <t>Gilbert</t>
  </si>
  <si>
    <t>Dodson</t>
  </si>
  <si>
    <t>Jensen</t>
  </si>
  <si>
    <t>Dominguez</t>
  </si>
  <si>
    <t>Williamson</t>
  </si>
  <si>
    <t>Donaldson</t>
  </si>
  <si>
    <t>Montgomery</t>
  </si>
  <si>
    <t>Donovan</t>
  </si>
  <si>
    <t>Harvey</t>
  </si>
  <si>
    <t>Dorsey</t>
  </si>
  <si>
    <t>Oliver</t>
  </si>
  <si>
    <t>Dougherty</t>
  </si>
  <si>
    <t>Howell</t>
  </si>
  <si>
    <t>Douglas</t>
  </si>
  <si>
    <t>Downs</t>
  </si>
  <si>
    <t>Hanson</t>
  </si>
  <si>
    <t>Doyle</t>
  </si>
  <si>
    <t>Weber</t>
  </si>
  <si>
    <t>Drake</t>
  </si>
  <si>
    <t>Garrett</t>
  </si>
  <si>
    <t>Duarte</t>
  </si>
  <si>
    <t>Sims</t>
  </si>
  <si>
    <t>Dudley</t>
  </si>
  <si>
    <t>Duffy</t>
  </si>
  <si>
    <t>Fuller</t>
  </si>
  <si>
    <t>Duke</t>
  </si>
  <si>
    <t>Soto</t>
  </si>
  <si>
    <t>Dunlap</t>
  </si>
  <si>
    <t>Welch</t>
  </si>
  <si>
    <t>Duran</t>
  </si>
  <si>
    <t>Schultz</t>
  </si>
  <si>
    <t>Durham</t>
  </si>
  <si>
    <t>Walters</t>
  </si>
  <si>
    <t>Dyer</t>
  </si>
  <si>
    <t>Reid</t>
  </si>
  <si>
    <t>Eaton</t>
  </si>
  <si>
    <t>Fields</t>
  </si>
  <si>
    <t>Walsh</t>
  </si>
  <si>
    <t>Little</t>
  </si>
  <si>
    <t>Fowler</t>
  </si>
  <si>
    <t>Ellison</t>
  </si>
  <si>
    <t>English</t>
  </si>
  <si>
    <t>Erickson</t>
  </si>
  <si>
    <t>Escobar</t>
  </si>
  <si>
    <t>Esparza</t>
  </si>
  <si>
    <t>Schneider</t>
  </si>
  <si>
    <t>Espinoza</t>
  </si>
  <si>
    <t>Newman</t>
  </si>
  <si>
    <t>Estes</t>
  </si>
  <si>
    <t>Estrada</t>
  </si>
  <si>
    <t>Lucas</t>
  </si>
  <si>
    <t>Holland</t>
  </si>
  <si>
    <t>Everett</t>
  </si>
  <si>
    <t>Wong</t>
  </si>
  <si>
    <t>Ewing</t>
  </si>
  <si>
    <t>Farley</t>
  </si>
  <si>
    <t>Santos</t>
  </si>
  <si>
    <t>Farmer</t>
  </si>
  <si>
    <t>Farrell</t>
  </si>
  <si>
    <t>Pearson</t>
  </si>
  <si>
    <t>Faulkner</t>
  </si>
  <si>
    <t>Valdez</t>
  </si>
  <si>
    <t>Pena</t>
  </si>
  <si>
    <t>Ferrell</t>
  </si>
  <si>
    <t>Rios</t>
  </si>
  <si>
    <t>Figueroa</t>
  </si>
  <si>
    <t>Sandoval</t>
  </si>
  <si>
    <t>Finley</t>
  </si>
  <si>
    <t>Fischer</t>
  </si>
  <si>
    <t>Hopkins</t>
  </si>
  <si>
    <t>Keller</t>
  </si>
  <si>
    <t>Fitzgerald</t>
  </si>
  <si>
    <t>Guerrero</t>
  </si>
  <si>
    <t>Fitzpatrick</t>
  </si>
  <si>
    <t>Stanley</t>
  </si>
  <si>
    <t>Fleming</t>
  </si>
  <si>
    <t>Fletcher</t>
  </si>
  <si>
    <t>Flowers</t>
  </si>
  <si>
    <t>Ortega</t>
  </si>
  <si>
    <t>Floyd</t>
  </si>
  <si>
    <t>Wade</t>
  </si>
  <si>
    <t>Flynn</t>
  </si>
  <si>
    <t>Foley</t>
  </si>
  <si>
    <t>Forbes</t>
  </si>
  <si>
    <t>Santiago</t>
  </si>
  <si>
    <t>Lambert</t>
  </si>
  <si>
    <t>Powers</t>
  </si>
  <si>
    <t>Francis</t>
  </si>
  <si>
    <t>Franco</t>
  </si>
  <si>
    <t>Nunez</t>
  </si>
  <si>
    <t>Frank</t>
  </si>
  <si>
    <t>Leonard</t>
  </si>
  <si>
    <t>Frazier</t>
  </si>
  <si>
    <t>Lowe</t>
  </si>
  <si>
    <t>Frederick</t>
  </si>
  <si>
    <t>Rhodes</t>
  </si>
  <si>
    <t>French</t>
  </si>
  <si>
    <t>Gregory</t>
  </si>
  <si>
    <t>Frey</t>
  </si>
  <si>
    <t>Shelton</t>
  </si>
  <si>
    <t>Friedman</t>
  </si>
  <si>
    <t>Fritz</t>
  </si>
  <si>
    <t>Frost</t>
  </si>
  <si>
    <t>Maldonado</t>
  </si>
  <si>
    <t>Fry</t>
  </si>
  <si>
    <t>Frye</t>
  </si>
  <si>
    <t>Vega</t>
  </si>
  <si>
    <t>Fuentes</t>
  </si>
  <si>
    <t>Sutton</t>
  </si>
  <si>
    <t>Gaines</t>
  </si>
  <si>
    <t>Jennings</t>
  </si>
  <si>
    <t>Gallagher</t>
  </si>
  <si>
    <t>Parks</t>
  </si>
  <si>
    <t>Gallegos</t>
  </si>
  <si>
    <t>Galloway</t>
  </si>
  <si>
    <t>Watts</t>
  </si>
  <si>
    <t>Galvan</t>
  </si>
  <si>
    <t>Gamble</t>
  </si>
  <si>
    <t>Norris</t>
  </si>
  <si>
    <t>Vaughn</t>
  </si>
  <si>
    <t>Vazquez</t>
  </si>
  <si>
    <t>Garner</t>
  </si>
  <si>
    <t>Holt</t>
  </si>
  <si>
    <t>Schwartz</t>
  </si>
  <si>
    <t>Garrison</t>
  </si>
  <si>
    <t>Steele</t>
  </si>
  <si>
    <t>Gates</t>
  </si>
  <si>
    <t>Neal</t>
  </si>
  <si>
    <t>Gay</t>
  </si>
  <si>
    <t>Gentry</t>
  </si>
  <si>
    <t>Horton</t>
  </si>
  <si>
    <t>Terry</t>
  </si>
  <si>
    <t>Gibbs</t>
  </si>
  <si>
    <t>Wolfe</t>
  </si>
  <si>
    <t>Hale</t>
  </si>
  <si>
    <t>Lyons</t>
  </si>
  <si>
    <t>Giles</t>
  </si>
  <si>
    <t>Graves</t>
  </si>
  <si>
    <t>Gill</t>
  </si>
  <si>
    <t>Haynes</t>
  </si>
  <si>
    <t>Gillespie</t>
  </si>
  <si>
    <t>Miles</t>
  </si>
  <si>
    <t>Gilmore</t>
  </si>
  <si>
    <t>Park</t>
  </si>
  <si>
    <t>Glass</t>
  </si>
  <si>
    <t>Warner</t>
  </si>
  <si>
    <t>Glenn</t>
  </si>
  <si>
    <t>Padilla</t>
  </si>
  <si>
    <t>Glover</t>
  </si>
  <si>
    <t>Golden</t>
  </si>
  <si>
    <t>Thornton</t>
  </si>
  <si>
    <t>Mann</t>
  </si>
  <si>
    <t>Zimmerman</t>
  </si>
  <si>
    <t>Good</t>
  </si>
  <si>
    <t>Goodman</t>
  </si>
  <si>
    <t>Goodwin</t>
  </si>
  <si>
    <t>Page</t>
  </si>
  <si>
    <t>Gould</t>
  </si>
  <si>
    <t>Joseph</t>
  </si>
  <si>
    <t>Marquez</t>
  </si>
  <si>
    <t>Reeves</t>
  </si>
  <si>
    <t>Klein</t>
  </si>
  <si>
    <t>Greer</t>
  </si>
  <si>
    <t>Moran</t>
  </si>
  <si>
    <t>Love</t>
  </si>
  <si>
    <t>Robbins</t>
  </si>
  <si>
    <t>Griffith</t>
  </si>
  <si>
    <t>Higgins</t>
  </si>
  <si>
    <t>Grimes</t>
  </si>
  <si>
    <t>Guerra</t>
  </si>
  <si>
    <t>Le</t>
  </si>
  <si>
    <t>Sharp</t>
  </si>
  <si>
    <t>Haas</t>
  </si>
  <si>
    <t>Hahn</t>
  </si>
  <si>
    <t>Ramsey</t>
  </si>
  <si>
    <t>Hardy</t>
  </si>
  <si>
    <t>Haley</t>
  </si>
  <si>
    <t>Swanson</t>
  </si>
  <si>
    <t>Hammond</t>
  </si>
  <si>
    <t>Luna</t>
  </si>
  <si>
    <t>Hampton</t>
  </si>
  <si>
    <t>Hancock</t>
  </si>
  <si>
    <t>Haney</t>
  </si>
  <si>
    <t>Hanna</t>
  </si>
  <si>
    <t>Simon</t>
  </si>
  <si>
    <t>Hardin</t>
  </si>
  <si>
    <t>Harding</t>
  </si>
  <si>
    <t>Quinn</t>
  </si>
  <si>
    <t>Harmon</t>
  </si>
  <si>
    <t>Navarro</t>
  </si>
  <si>
    <t>Moss</t>
  </si>
  <si>
    <t>Harrell</t>
  </si>
  <si>
    <t>Harrington</t>
  </si>
  <si>
    <t>Rojas</t>
  </si>
  <si>
    <t>Rodgers</t>
  </si>
  <si>
    <t>Hartman</t>
  </si>
  <si>
    <t>Stevenson</t>
  </si>
  <si>
    <t>Singh</t>
  </si>
  <si>
    <t>Hatfield</t>
  </si>
  <si>
    <t>Yang</t>
  </si>
  <si>
    <t>Hayden</t>
  </si>
  <si>
    <t>Newton</t>
  </si>
  <si>
    <t>Paul</t>
  </si>
  <si>
    <t>Hays</t>
  </si>
  <si>
    <t>Manning</t>
  </si>
  <si>
    <t>Heath</t>
  </si>
  <si>
    <t>Hebert</t>
  </si>
  <si>
    <t>Reese</t>
  </si>
  <si>
    <t>Hendricks</t>
  </si>
  <si>
    <t>Hendrix</t>
  </si>
  <si>
    <t>Hensley</t>
  </si>
  <si>
    <t>Henson</t>
  </si>
  <si>
    <t>Herman</t>
  </si>
  <si>
    <t>Potter</t>
  </si>
  <si>
    <t>Herring</t>
  </si>
  <si>
    <t>Walton</t>
  </si>
  <si>
    <t>Hess</t>
  </si>
  <si>
    <t>Hester</t>
  </si>
  <si>
    <t>Mullins</t>
  </si>
  <si>
    <t>Hickman</t>
  </si>
  <si>
    <t>Molina</t>
  </si>
  <si>
    <t>Webster</t>
  </si>
  <si>
    <t>Hines</t>
  </si>
  <si>
    <t>Hinton</t>
  </si>
  <si>
    <t>Sherman</t>
  </si>
  <si>
    <t>Ho</t>
  </si>
  <si>
    <t>Todd</t>
  </si>
  <si>
    <t>Hobbs</t>
  </si>
  <si>
    <t>Hodge</t>
  </si>
  <si>
    <t>Hodges</t>
  </si>
  <si>
    <t>Malone</t>
  </si>
  <si>
    <t>Wolf</t>
  </si>
  <si>
    <t>Hogan</t>
  </si>
  <si>
    <t>Holden</t>
  </si>
  <si>
    <t>Juarez</t>
  </si>
  <si>
    <t>Holder</t>
  </si>
  <si>
    <t>Holloway</t>
  </si>
  <si>
    <t>Hood</t>
  </si>
  <si>
    <t>Hubbard</t>
  </si>
  <si>
    <t>Hooper</t>
  </si>
  <si>
    <t>Hoover</t>
  </si>
  <si>
    <t>Miranda</t>
  </si>
  <si>
    <t>Wang</t>
  </si>
  <si>
    <t>Horn</t>
  </si>
  <si>
    <t>Saunders</t>
  </si>
  <si>
    <t>Horne</t>
  </si>
  <si>
    <t>Tate</t>
  </si>
  <si>
    <t>Mack</t>
  </si>
  <si>
    <t>House</t>
  </si>
  <si>
    <t>Houston</t>
  </si>
  <si>
    <t>Townsend</t>
  </si>
  <si>
    <t>Howe</t>
  </si>
  <si>
    <t>Wise</t>
  </si>
  <si>
    <t>Ingram</t>
  </si>
  <si>
    <t>Huang</t>
  </si>
  <si>
    <t>Mejia</t>
  </si>
  <si>
    <t>Huber</t>
  </si>
  <si>
    <t>Schroeder</t>
  </si>
  <si>
    <t>Huerta</t>
  </si>
  <si>
    <t>Huff</t>
  </si>
  <si>
    <t>Rowe</t>
  </si>
  <si>
    <t>Huffman</t>
  </si>
  <si>
    <t>Parsons</t>
  </si>
  <si>
    <t>Hull</t>
  </si>
  <si>
    <t>Waters</t>
  </si>
  <si>
    <t>Humphrey</t>
  </si>
  <si>
    <t>Strickland</t>
  </si>
  <si>
    <t>Osborne</t>
  </si>
  <si>
    <t>Maxwell</t>
  </si>
  <si>
    <t>Hurley</t>
  </si>
  <si>
    <t>Hurst</t>
  </si>
  <si>
    <t>Hutchinson</t>
  </si>
  <si>
    <t>Norman</t>
  </si>
  <si>
    <t>Huynh</t>
  </si>
  <si>
    <t>Ibarra</t>
  </si>
  <si>
    <t>Patton</t>
  </si>
  <si>
    <t>Irwin</t>
  </si>
  <si>
    <t>Logan</t>
  </si>
  <si>
    <t>Mueller</t>
  </si>
  <si>
    <t>Jacobson</t>
  </si>
  <si>
    <t>Jarvis</t>
  </si>
  <si>
    <t>Jefferson</t>
  </si>
  <si>
    <t>Kramer</t>
  </si>
  <si>
    <t>Johns</t>
  </si>
  <si>
    <t>Tyler</t>
  </si>
  <si>
    <t>Moody</t>
  </si>
  <si>
    <t>Sparks</t>
  </si>
  <si>
    <t>Joyce</t>
  </si>
  <si>
    <t>Leon</t>
  </si>
  <si>
    <t>Kaiser</t>
  </si>
  <si>
    <t>Kane</t>
  </si>
  <si>
    <t>Norton</t>
  </si>
  <si>
    <t>Kaufman</t>
  </si>
  <si>
    <t>Pope</t>
  </si>
  <si>
    <t>Keith</t>
  </si>
  <si>
    <t>Robles</t>
  </si>
  <si>
    <t>Salinas</t>
  </si>
  <si>
    <t>Kemp</t>
  </si>
  <si>
    <t>Yates</t>
  </si>
  <si>
    <t>Lindsey</t>
  </si>
  <si>
    <t>Kent</t>
  </si>
  <si>
    <t>Lloyd</t>
  </si>
  <si>
    <t>Kerr</t>
  </si>
  <si>
    <t>Marsh</t>
  </si>
  <si>
    <t>Key</t>
  </si>
  <si>
    <t>Khan</t>
  </si>
  <si>
    <t>Owen</t>
  </si>
  <si>
    <t>Kidd</t>
  </si>
  <si>
    <t>Solis</t>
  </si>
  <si>
    <t>Pham</t>
  </si>
  <si>
    <t>Lang</t>
  </si>
  <si>
    <t>Kirby</t>
  </si>
  <si>
    <t>Pratt</t>
  </si>
  <si>
    <t>Kirk</t>
  </si>
  <si>
    <t>Lara</t>
  </si>
  <si>
    <t>Kline</t>
  </si>
  <si>
    <t>Knapp</t>
  </si>
  <si>
    <t>Trujillo</t>
  </si>
  <si>
    <t>Shaffer</t>
  </si>
  <si>
    <t>Knox</t>
  </si>
  <si>
    <t>Koch</t>
  </si>
  <si>
    <t>Roman</t>
  </si>
  <si>
    <t>Krause</t>
  </si>
  <si>
    <t>Morton</t>
  </si>
  <si>
    <t>Krueger</t>
  </si>
  <si>
    <t>Stokes</t>
  </si>
  <si>
    <t>Lam</t>
  </si>
  <si>
    <t>Lamb</t>
  </si>
  <si>
    <t>Pacheco</t>
  </si>
  <si>
    <t>Patrick</t>
  </si>
  <si>
    <t>Landry</t>
  </si>
  <si>
    <t>Shepherd</t>
  </si>
  <si>
    <t>Larsen</t>
  </si>
  <si>
    <t>Li</t>
  </si>
  <si>
    <t>Olsen</t>
  </si>
  <si>
    <t>Leach</t>
  </si>
  <si>
    <t>Ochoa</t>
  </si>
  <si>
    <t>Leblanc</t>
  </si>
  <si>
    <t>Velasquez</t>
  </si>
  <si>
    <t>Montoya</t>
  </si>
  <si>
    <t>Roth</t>
  </si>
  <si>
    <t>Lester</t>
  </si>
  <si>
    <t>Meyers</t>
  </si>
  <si>
    <t>Levine</t>
  </si>
  <si>
    <t>Levy</t>
  </si>
  <si>
    <t>Weiss</t>
  </si>
  <si>
    <t>Lin</t>
  </si>
  <si>
    <t>Wilkins</t>
  </si>
  <si>
    <t>Nicholson</t>
  </si>
  <si>
    <t>Underwood</t>
  </si>
  <si>
    <t>Liu</t>
  </si>
  <si>
    <t>Short</t>
  </si>
  <si>
    <t>Livingston</t>
  </si>
  <si>
    <t>Morrow</t>
  </si>
  <si>
    <t>Summers</t>
  </si>
  <si>
    <t>Petersen</t>
  </si>
  <si>
    <t>Lowery</t>
  </si>
  <si>
    <t>Lozano</t>
  </si>
  <si>
    <t>Serrano</t>
  </si>
  <si>
    <t>Wilcox</t>
  </si>
  <si>
    <t>Lucero</t>
  </si>
  <si>
    <t>Lutz</t>
  </si>
  <si>
    <t>Poole</t>
  </si>
  <si>
    <t>Lynn</t>
  </si>
  <si>
    <t>Macdonald</t>
  </si>
  <si>
    <t>Rivas</t>
  </si>
  <si>
    <t>Macias</t>
  </si>
  <si>
    <t>Madden</t>
  </si>
  <si>
    <t>Maddox</t>
  </si>
  <si>
    <t>Wall</t>
  </si>
  <si>
    <t>Mahoney</t>
  </si>
  <si>
    <t>Whitaker</t>
  </si>
  <si>
    <t>Marks</t>
  </si>
  <si>
    <t>Monroe</t>
  </si>
  <si>
    <t>Massey</t>
  </si>
  <si>
    <t>Roberson</t>
  </si>
  <si>
    <t>Mata</t>
  </si>
  <si>
    <t>Mathews</t>
  </si>
  <si>
    <t>Mathis</t>
  </si>
  <si>
    <t>Pittman</t>
  </si>
  <si>
    <t>Randall</t>
  </si>
  <si>
    <t>Skinner</t>
  </si>
  <si>
    <t>Wilkinson</t>
  </si>
  <si>
    <t>Mayer</t>
  </si>
  <si>
    <t>Maynard</t>
  </si>
  <si>
    <t>Mayo</t>
  </si>
  <si>
    <t>Mays</t>
  </si>
  <si>
    <t>Richard</t>
  </si>
  <si>
    <t>Singleton</t>
  </si>
  <si>
    <t>Sweeney</t>
  </si>
  <si>
    <t>Rosales</t>
  </si>
  <si>
    <t>York</t>
  </si>
  <si>
    <t>Phelps</t>
  </si>
  <si>
    <t>Nash</t>
  </si>
  <si>
    <t>Wyatt</t>
  </si>
  <si>
    <t>Vincent</t>
  </si>
  <si>
    <t>Meadows</t>
  </si>
  <si>
    <t>Trevino</t>
  </si>
  <si>
    <t>Villarreal</t>
  </si>
  <si>
    <t>Melendez</t>
  </si>
  <si>
    <t>Melton</t>
  </si>
  <si>
    <t>Valencia</t>
  </si>
  <si>
    <t>Mercado</t>
  </si>
  <si>
    <t>Mercer</t>
  </si>
  <si>
    <t>Merritt</t>
  </si>
  <si>
    <t>Roy</t>
  </si>
  <si>
    <t>Shields</t>
  </si>
  <si>
    <t>Meza</t>
  </si>
  <si>
    <t>Michael</t>
  </si>
  <si>
    <t>Middleton</t>
  </si>
  <si>
    <t>Parrish</t>
  </si>
  <si>
    <t>Montes</t>
  </si>
  <si>
    <t>Moon</t>
  </si>
  <si>
    <t>Mooney</t>
  </si>
  <si>
    <t>Pitts</t>
  </si>
  <si>
    <t>Savage</t>
  </si>
  <si>
    <t>Mora</t>
  </si>
  <si>
    <t>Wiggins</t>
  </si>
  <si>
    <t>Salas</t>
  </si>
  <si>
    <t>Russo</t>
  </si>
  <si>
    <t>Sawyer</t>
  </si>
  <si>
    <t>Morse</t>
  </si>
  <si>
    <t>Moses</t>
  </si>
  <si>
    <t>Walter</t>
  </si>
  <si>
    <t>Mosley</t>
  </si>
  <si>
    <t>Wiley</t>
  </si>
  <si>
    <t>Moyer</t>
  </si>
  <si>
    <t>Rich</t>
  </si>
  <si>
    <t>Mullen</t>
  </si>
  <si>
    <t>Suarez</t>
  </si>
  <si>
    <t>Murillo</t>
  </si>
  <si>
    <t>Ware</t>
  </si>
  <si>
    <t>Stephenson</t>
  </si>
  <si>
    <t>Wilkerson</t>
  </si>
  <si>
    <t>Nielsen</t>
  </si>
  <si>
    <t>Nixon</t>
  </si>
  <si>
    <t>Noble</t>
  </si>
  <si>
    <t>Nolan</t>
  </si>
  <si>
    <t>Tanner</t>
  </si>
  <si>
    <t>Novak</t>
  </si>
  <si>
    <t>Preston</t>
  </si>
  <si>
    <t>Small</t>
  </si>
  <si>
    <t>Wu</t>
  </si>
  <si>
    <t>Zamora</t>
  </si>
  <si>
    <t>Odom</t>
  </si>
  <si>
    <t>Vance</t>
  </si>
  <si>
    <t>Snow</t>
  </si>
  <si>
    <t>Stafford</t>
  </si>
  <si>
    <t>Orozco</t>
  </si>
  <si>
    <t>Orr</t>
  </si>
  <si>
    <t>Shannon</t>
  </si>
  <si>
    <t>Osborn</t>
  </si>
  <si>
    <t>Woodard</t>
  </si>
  <si>
    <t>Pace</t>
  </si>
  <si>
    <t>Prince</t>
  </si>
  <si>
    <t>Villanueva</t>
  </si>
  <si>
    <t>Roach</t>
  </si>
  <si>
    <t>Yoder</t>
  </si>
  <si>
    <t>Santana</t>
  </si>
  <si>
    <t>Valenzuela</t>
  </si>
  <si>
    <t>Winters</t>
  </si>
  <si>
    <t>Peck</t>
  </si>
  <si>
    <t>Strong</t>
  </si>
  <si>
    <t>Pennington</t>
  </si>
  <si>
    <t>Stein</t>
  </si>
  <si>
    <t>Whitehead</t>
  </si>
  <si>
    <t>Petty</t>
  </si>
  <si>
    <t>Solomon</t>
  </si>
  <si>
    <t>Velez</t>
  </si>
  <si>
    <t>Stout</t>
  </si>
  <si>
    <t>Pineda</t>
  </si>
  <si>
    <t>Pollard</t>
  </si>
  <si>
    <t>Ponce</t>
  </si>
  <si>
    <t>Pruitt</t>
  </si>
  <si>
    <t>Potts</t>
  </si>
  <si>
    <t>Sloan</t>
  </si>
  <si>
    <t>Rocha</t>
  </si>
  <si>
    <t>Proctor</t>
  </si>
  <si>
    <t>Sexton</t>
  </si>
  <si>
    <t>Pugh</t>
  </si>
  <si>
    <t>Rangel</t>
  </si>
  <si>
    <t>Stark</t>
  </si>
  <si>
    <t>Randolph</t>
  </si>
  <si>
    <t>Sellers</t>
  </si>
  <si>
    <t>Rasmussen</t>
  </si>
  <si>
    <t>Raymond</t>
  </si>
  <si>
    <t>Reilly</t>
  </si>
  <si>
    <t>Weeks</t>
  </si>
  <si>
    <t>Richmond</t>
  </si>
  <si>
    <t>Schaefer</t>
  </si>
  <si>
    <t>Riddle</t>
  </si>
  <si>
    <t>Riggs</t>
  </si>
  <si>
    <t>Ritter</t>
  </si>
  <si>
    <t>Rivers</t>
  </si>
  <si>
    <t>Spears</t>
  </si>
  <si>
    <t>Velazquez</t>
  </si>
  <si>
    <t>Rollins</t>
  </si>
  <si>
    <t>Villa</t>
  </si>
  <si>
    <t>Rosario</t>
  </si>
  <si>
    <t>Walls</t>
  </si>
  <si>
    <t>Rowland</t>
  </si>
  <si>
    <t>Zuniga</t>
  </si>
  <si>
    <t>Rubio</t>
  </si>
  <si>
    <t>Rush</t>
  </si>
  <si>
    <t>Sampson</t>
  </si>
  <si>
    <t>Shepard</t>
  </si>
  <si>
    <t>Sanford</t>
  </si>
  <si>
    <t>Schmitt</t>
  </si>
  <si>
    <t>Shah</t>
  </si>
  <si>
    <t>Valentine</t>
  </si>
  <si>
    <t>Vaughan</t>
  </si>
  <si>
    <t>Shea</t>
  </si>
  <si>
    <t>Sheppard</t>
  </si>
  <si>
    <t>Tapia</t>
  </si>
  <si>
    <t>Sosa</t>
  </si>
  <si>
    <t>Spence</t>
  </si>
  <si>
    <t>Stanton</t>
  </si>
  <si>
    <t>Yu</t>
  </si>
  <si>
    <t>Woodward</t>
  </si>
  <si>
    <t>Stuart</t>
  </si>
  <si>
    <t>Terrell</t>
  </si>
  <si>
    <t>Waller</t>
  </si>
  <si>
    <t>Travis</t>
  </si>
  <si>
    <t>Villegas</t>
  </si>
  <si>
    <t>Vang</t>
  </si>
  <si>
    <t>Werner</t>
  </si>
  <si>
    <t>Whitney</t>
  </si>
  <si>
    <t>Zavala</t>
  </si>
  <si>
    <t>Zhang</t>
  </si>
  <si>
    <t>McBride</t>
  </si>
  <si>
    <t>McCall</t>
  </si>
  <si>
    <t>McCann</t>
  </si>
  <si>
    <t>McCarthy</t>
  </si>
  <si>
    <t>McCarty</t>
  </si>
  <si>
    <t>McClain</t>
  </si>
  <si>
    <t>McClure</t>
  </si>
  <si>
    <t>McConnell</t>
  </si>
  <si>
    <t>McCormick</t>
  </si>
  <si>
    <t>McCoy</t>
  </si>
  <si>
    <t>McCullough</t>
  </si>
  <si>
    <t>McDaniel</t>
  </si>
  <si>
    <t>McDonald</t>
  </si>
  <si>
    <t>McDowell</t>
  </si>
  <si>
    <t>McFarland</t>
  </si>
  <si>
    <t>McGee</t>
  </si>
  <si>
    <t>McGrath</t>
  </si>
  <si>
    <t>McGuire</t>
  </si>
  <si>
    <t>McIntosh</t>
  </si>
  <si>
    <t>McIntyre</t>
  </si>
  <si>
    <t>McKay</t>
  </si>
  <si>
    <t>McKee</t>
  </si>
  <si>
    <t>McKenzie</t>
  </si>
  <si>
    <t>McKinney</t>
  </si>
  <si>
    <t>McKnight</t>
  </si>
  <si>
    <t>McLaughlin</t>
  </si>
  <si>
    <t>McLean</t>
  </si>
  <si>
    <t>McMahon</t>
  </si>
  <si>
    <t>McMillan</t>
  </si>
  <si>
    <t>McNeil</t>
  </si>
  <si>
    <t>McPherson</t>
  </si>
  <si>
    <t>O'Brien</t>
  </si>
  <si>
    <t>O'Connor</t>
  </si>
  <si>
    <t>O'Donnell</t>
  </si>
  <si>
    <t>O'Neal</t>
  </si>
  <si>
    <t>O'Neill</t>
  </si>
  <si>
    <t>O'Connell</t>
  </si>
  <si>
    <t>Ordered</t>
  </si>
  <si>
    <t>Shipped</t>
  </si>
  <si>
    <t>The first three digits cannot be 666</t>
  </si>
  <si>
    <t>Sale Date</t>
  </si>
  <si>
    <t>Day of the week</t>
  </si>
  <si>
    <t>Holidays</t>
  </si>
  <si>
    <t>Program #</t>
  </si>
  <si>
    <t>Length (Hours:Minutes)</t>
  </si>
  <si>
    <t>Start Time</t>
  </si>
  <si>
    <t>End Time</t>
  </si>
  <si>
    <t>Elapsed Time</t>
  </si>
  <si>
    <t>Start Date</t>
  </si>
  <si>
    <t>End Date</t>
  </si>
  <si>
    <t>Working Days</t>
  </si>
  <si>
    <t>Length</t>
  </si>
  <si>
    <t>2021 Budget Projections- NextJob, Inc.</t>
  </si>
  <si>
    <t>6:13 PM on 6/26/2020</t>
  </si>
  <si>
    <t>4 PM on 7/2/2020</t>
  </si>
  <si>
    <t>(2020 -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</si>
</sst>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%;\(0.00%\)"/>
    <numFmt numFmtId="166" formatCode="000\-00\-0000"/>
    <numFmt numFmtId="167" formatCode="0_);\(0\)"/>
    <numFmt numFmtId="168" formatCode="[&lt;=9999999]###\-####;\(###\)\ ###\-####"/>
    <numFmt numFmtId="169" formatCode="_(&quot;$&quot;* #,##0_);_(&quot;$&quot;* \(#,##0\);_(&quot;$&quot;* &quot;-&quot;??_);_(@_)"/>
    <numFmt numFmtId="170" formatCode="0.0%"/>
    <numFmt numFmtId="171" formatCode="[$-409]mmmm\ d\,\ yyyy;@"/>
    <numFmt numFmtId="172" formatCode="0.0%;[Red]\-0.0%"/>
    <numFmt numFmtId="173" formatCode="_(* #,##0.0_);_(* \(#,##0.0\);_(* &quot;-&quot;??_);_(@_)"/>
    <numFmt numFmtId="174" formatCode="_(&quot;$&quot;* #,##0.0000_);_(&quot;$&quot;* \(#,##0.0000\);_(&quot;$&quot;* &quot;-&quot;??_);_(@_)"/>
    <numFmt numFmtId="175" formatCode="_(&quot;$&quot;* #,##0.000_);_(&quot;$&quot;* \(#,##0.000\);_(&quot;$&quot;* &quot;-&quot;??_);_(@_)"/>
    <numFmt numFmtId="176" formatCode="0.000"/>
    <numFmt numFmtId="177" formatCode="_(* #,##0.000_);_(* \(#,##0.000\);_(* &quot;-&quot;??_);_(@_)"/>
    <numFmt numFmtId="178" formatCode="&quot;$&quot;#,##0"/>
    <numFmt numFmtId="179" formatCode="h:mm;@"/>
    <numFmt numFmtId="180" formatCode="_(* #,##0.0000_);_(* \(#,##0.0000\);_(* &quot;-&quot;??_);_(@_)"/>
    <numFmt numFmtId="181" formatCode="[h]:mm:ss;@"/>
    <numFmt numFmtId="182" formatCode="dddd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i/>
      <sz val="20"/>
      <color indexed="17"/>
      <name val="Calibri"/>
      <family val="2"/>
      <scheme val="minor"/>
    </font>
    <font>
      <b/>
      <sz val="20"/>
      <color indexed="17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17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66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40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14" fillId="3" borderId="27" xfId="10" applyFont="1" applyFill="1" applyBorder="1" applyAlignment="1">
      <alignment horizontal="center"/>
    </xf>
    <xf numFmtId="0" fontId="3" fillId="12" borderId="29" xfId="6" applyFont="1" applyFill="1" applyBorder="1" applyAlignment="1">
      <alignment horizontal="center"/>
    </xf>
    <xf numFmtId="0" fontId="14" fillId="3" borderId="26" xfId="10" applyFont="1" applyFill="1" applyBorder="1" applyAlignment="1">
      <alignment horizontal="center"/>
    </xf>
    <xf numFmtId="0" fontId="3" fillId="12" borderId="28" xfId="6" applyFont="1" applyFill="1" applyBorder="1" applyAlignment="1">
      <alignment horizontal="center"/>
    </xf>
    <xf numFmtId="0" fontId="14" fillId="3" borderId="25" xfId="10" applyFont="1" applyFill="1" applyBorder="1" applyAlignment="1">
      <alignment horizontal="center"/>
    </xf>
    <xf numFmtId="0" fontId="3" fillId="2" borderId="1" xfId="6" applyFont="1" applyFill="1" applyBorder="1" applyAlignment="1">
      <alignment horizontal="center" vertical="top"/>
    </xf>
    <xf numFmtId="166" fontId="4" fillId="0" borderId="0" xfId="6" applyNumberFormat="1" applyFont="1" applyAlignment="1">
      <alignment horizontal="center"/>
    </xf>
    <xf numFmtId="0" fontId="4" fillId="0" borderId="0" xfId="6" applyFont="1"/>
    <xf numFmtId="0" fontId="3" fillId="2" borderId="1" xfId="6" applyFont="1" applyFill="1" applyBorder="1" applyAlignment="1">
      <alignment horizontal="left" vertical="top"/>
    </xf>
    <xf numFmtId="0" fontId="3" fillId="2" borderId="1" xfId="6" applyFont="1" applyFill="1" applyBorder="1" applyAlignment="1">
      <alignment vertical="top"/>
    </xf>
    <xf numFmtId="14" fontId="3" fillId="2" borderId="1" xfId="6" applyNumberFormat="1" applyFont="1" applyFill="1" applyBorder="1" applyAlignment="1">
      <alignment horizontal="right" vertical="top"/>
    </xf>
    <xf numFmtId="0" fontId="3" fillId="2" borderId="1" xfId="6" applyFont="1" applyFill="1" applyBorder="1" applyAlignment="1">
      <alignment horizontal="right" vertical="top"/>
    </xf>
    <xf numFmtId="3" fontId="3" fillId="2" borderId="1" xfId="7" applyNumberFormat="1" applyFont="1" applyFill="1" applyBorder="1" applyAlignment="1">
      <alignment horizontal="right" vertical="top"/>
    </xf>
    <xf numFmtId="164" fontId="3" fillId="2" borderId="1" xfId="7" applyNumberFormat="1" applyFont="1" applyFill="1" applyBorder="1" applyAlignment="1">
      <alignment horizontal="right" vertical="top"/>
    </xf>
    <xf numFmtId="165" fontId="3" fillId="0" borderId="0" xfId="8" applyNumberFormat="1" applyFont="1" applyAlignment="1">
      <alignment vertical="top" wrapText="1"/>
    </xf>
    <xf numFmtId="0" fontId="10" fillId="0" borderId="0" xfId="6" applyFont="1"/>
    <xf numFmtId="0" fontId="11" fillId="0" borderId="0" xfId="6" applyFont="1"/>
    <xf numFmtId="0" fontId="11" fillId="0" borderId="0" xfId="6" applyFont="1" applyAlignment="1">
      <alignment horizontal="right"/>
    </xf>
    <xf numFmtId="0" fontId="3" fillId="0" borderId="2" xfId="6" applyFont="1" applyBorder="1" applyAlignment="1">
      <alignment vertic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right"/>
    </xf>
    <xf numFmtId="14" fontId="4" fillId="0" borderId="0" xfId="8" applyNumberFormat="1" applyFont="1"/>
    <xf numFmtId="164" fontId="4" fillId="0" borderId="0" xfId="7" applyNumberFormat="1" applyFont="1"/>
    <xf numFmtId="3" fontId="4" fillId="0" borderId="0" xfId="7" applyNumberFormat="1" applyFont="1"/>
    <xf numFmtId="0" fontId="4" fillId="0" borderId="0" xfId="6" applyFont="1" applyAlignment="1">
      <alignment horizontal="center"/>
    </xf>
    <xf numFmtId="0" fontId="4" fillId="0" borderId="0" xfId="8" applyNumberFormat="1" applyFont="1"/>
    <xf numFmtId="164" fontId="11" fillId="0" borderId="0" xfId="7" applyNumberFormat="1" applyFont="1"/>
    <xf numFmtId="167" fontId="4" fillId="3" borderId="1" xfId="7" applyNumberFormat="1" applyFont="1" applyFill="1" applyBorder="1"/>
    <xf numFmtId="0" fontId="4" fillId="3" borderId="1" xfId="6" applyFont="1" applyFill="1" applyBorder="1"/>
    <xf numFmtId="164" fontId="4" fillId="3" borderId="1" xfId="7" applyNumberFormat="1" applyFont="1" applyFill="1" applyBorder="1"/>
    <xf numFmtId="9" fontId="4" fillId="3" borderId="1" xfId="6" applyNumberFormat="1" applyFont="1" applyFill="1" applyBorder="1"/>
    <xf numFmtId="164" fontId="10" fillId="0" borderId="0" xfId="7" applyNumberFormat="1" applyFont="1"/>
    <xf numFmtId="0" fontId="4" fillId="0" borderId="0" xfId="7" applyNumberFormat="1" applyFont="1"/>
    <xf numFmtId="0" fontId="1" fillId="0" borderId="0" xfId="0" applyFont="1"/>
    <xf numFmtId="0" fontId="12" fillId="0" borderId="0" xfId="6" applyFont="1"/>
    <xf numFmtId="166" fontId="12" fillId="0" borderId="0" xfId="6" applyNumberFormat="1" applyFont="1" applyAlignment="1">
      <alignment horizontal="center"/>
    </xf>
    <xf numFmtId="166" fontId="10" fillId="0" borderId="0" xfId="6" applyNumberFormat="1" applyFont="1" applyAlignment="1">
      <alignment horizontal="center"/>
    </xf>
    <xf numFmtId="0" fontId="4" fillId="8" borderId="0" xfId="6" applyFont="1" applyFill="1"/>
    <xf numFmtId="0" fontId="3" fillId="10" borderId="32" xfId="6" applyFont="1" applyFill="1" applyBorder="1" applyAlignment="1">
      <alignment wrapText="1"/>
    </xf>
    <xf numFmtId="0" fontId="3" fillId="10" borderId="0" xfId="6" applyFont="1" applyFill="1" applyAlignment="1">
      <alignment horizontal="right" wrapText="1"/>
    </xf>
    <xf numFmtId="0" fontId="3" fillId="10" borderId="33" xfId="6" applyFont="1" applyFill="1" applyBorder="1" applyAlignment="1">
      <alignment horizontal="right" wrapText="1"/>
    </xf>
    <xf numFmtId="0" fontId="3" fillId="8" borderId="0" xfId="6" applyFont="1" applyFill="1" applyAlignment="1">
      <alignment wrapText="1"/>
    </xf>
    <xf numFmtId="0" fontId="3" fillId="8" borderId="0" xfId="6" applyFont="1" applyFill="1" applyAlignment="1">
      <alignment horizontal="right" wrapText="1"/>
    </xf>
    <xf numFmtId="0" fontId="4" fillId="10" borderId="32" xfId="6" applyFont="1" applyFill="1" applyBorder="1"/>
    <xf numFmtId="3" fontId="4" fillId="10" borderId="0" xfId="7" applyNumberFormat="1" applyFont="1" applyFill="1"/>
    <xf numFmtId="0" fontId="4" fillId="10" borderId="33" xfId="6" applyFont="1" applyFill="1" applyBorder="1" applyAlignment="1">
      <alignment wrapText="1"/>
    </xf>
    <xf numFmtId="3" fontId="4" fillId="8" borderId="0" xfId="7" applyNumberFormat="1" applyFont="1" applyFill="1"/>
    <xf numFmtId="0" fontId="4" fillId="8" borderId="0" xfId="6" applyFont="1" applyFill="1" applyAlignment="1">
      <alignment wrapText="1"/>
    </xf>
    <xf numFmtId="0" fontId="4" fillId="10" borderId="35" xfId="6" applyFont="1" applyFill="1" applyBorder="1"/>
    <xf numFmtId="3" fontId="4" fillId="10" borderId="36" xfId="7" applyNumberFormat="1" applyFont="1" applyFill="1" applyBorder="1"/>
    <xf numFmtId="0" fontId="4" fillId="10" borderId="37" xfId="6" applyFont="1" applyFill="1" applyBorder="1" applyAlignment="1">
      <alignment wrapText="1"/>
    </xf>
    <xf numFmtId="0" fontId="4" fillId="8" borderId="36" xfId="6" applyFont="1" applyFill="1" applyBorder="1"/>
    <xf numFmtId="3" fontId="4" fillId="8" borderId="36" xfId="7" applyNumberFormat="1" applyFont="1" applyFill="1" applyBorder="1"/>
    <xf numFmtId="0" fontId="4" fillId="8" borderId="37" xfId="6" applyFont="1" applyFill="1" applyBorder="1" applyAlignment="1">
      <alignment wrapText="1"/>
    </xf>
    <xf numFmtId="164" fontId="12" fillId="2" borderId="1" xfId="7" applyNumberFormat="1" applyFont="1" applyFill="1" applyBorder="1" applyAlignment="1">
      <alignment horizontal="left" vertical="top" indent="1"/>
    </xf>
    <xf numFmtId="164" fontId="12" fillId="2" borderId="1" xfId="7" applyNumberFormat="1" applyFont="1" applyFill="1" applyBorder="1" applyAlignment="1">
      <alignment vertical="top"/>
    </xf>
    <xf numFmtId="10" fontId="12" fillId="0" borderId="0" xfId="6" applyNumberFormat="1" applyFont="1"/>
    <xf numFmtId="165" fontId="12" fillId="0" borderId="0" xfId="8" applyNumberFormat="1" applyFont="1" applyAlignment="1">
      <alignment vertical="top" wrapText="1"/>
    </xf>
    <xf numFmtId="0" fontId="10" fillId="0" borderId="0" xfId="6" applyFont="1" applyAlignment="1">
      <alignment horizontal="center"/>
    </xf>
    <xf numFmtId="43" fontId="10" fillId="0" borderId="0" xfId="7" applyFont="1"/>
    <xf numFmtId="43" fontId="10" fillId="0" borderId="0" xfId="6" applyNumberFormat="1" applyFont="1"/>
    <xf numFmtId="180" fontId="10" fillId="0" borderId="0" xfId="6" applyNumberFormat="1" applyFont="1"/>
    <xf numFmtId="0" fontId="12" fillId="0" borderId="0" xfId="6" applyFont="1" applyAlignment="1">
      <alignment horizontal="center" vertical="center"/>
    </xf>
    <xf numFmtId="0" fontId="12" fillId="0" borderId="0" xfId="6" applyFont="1" applyAlignment="1">
      <alignment horizontal="left" vertical="center" wrapText="1"/>
    </xf>
    <xf numFmtId="0" fontId="12" fillId="0" borderId="0" xfId="6" applyFont="1" applyAlignment="1">
      <alignment horizontal="centerContinuous" vertical="center"/>
    </xf>
    <xf numFmtId="0" fontId="10" fillId="0" borderId="0" xfId="6" applyFont="1" applyAlignment="1">
      <alignment horizontal="right"/>
    </xf>
    <xf numFmtId="9" fontId="10" fillId="2" borderId="1" xfId="6" applyNumberFormat="1" applyFont="1" applyFill="1" applyBorder="1"/>
    <xf numFmtId="0" fontId="13" fillId="0" borderId="0" xfId="6" applyFont="1" applyAlignment="1">
      <alignment horizontal="left" indent="1"/>
    </xf>
    <xf numFmtId="0" fontId="10" fillId="3" borderId="1" xfId="6" applyFont="1" applyFill="1" applyBorder="1"/>
    <xf numFmtId="0" fontId="10" fillId="0" borderId="0" xfId="10" applyFont="1"/>
    <xf numFmtId="0" fontId="15" fillId="0" borderId="0" xfId="10" applyFont="1" applyAlignment="1">
      <alignment horizontal="centerContinuous"/>
    </xf>
    <xf numFmtId="0" fontId="12" fillId="0" borderId="0" xfId="10" applyFont="1" applyAlignment="1">
      <alignment horizontal="right"/>
    </xf>
    <xf numFmtId="0" fontId="12" fillId="0" borderId="0" xfId="10" applyFont="1"/>
    <xf numFmtId="3" fontId="10" fillId="0" borderId="0" xfId="11" applyNumberFormat="1" applyFont="1"/>
    <xf numFmtId="170" fontId="10" fillId="0" borderId="0" xfId="10" applyNumberFormat="1" applyFont="1"/>
    <xf numFmtId="3" fontId="10" fillId="0" borderId="0" xfId="10" applyNumberFormat="1" applyFont="1"/>
    <xf numFmtId="10" fontId="10" fillId="0" borderId="0" xfId="10" applyNumberFormat="1" applyFont="1"/>
    <xf numFmtId="40" fontId="10" fillId="0" borderId="0" xfId="11" applyFont="1"/>
    <xf numFmtId="0" fontId="12" fillId="0" borderId="0" xfId="6" applyFont="1" applyAlignment="1">
      <alignment wrapText="1"/>
    </xf>
    <xf numFmtId="169" fontId="10" fillId="0" borderId="0" xfId="9" applyNumberFormat="1" applyFont="1"/>
    <xf numFmtId="174" fontId="10" fillId="0" borderId="0" xfId="6" applyNumberFormat="1" applyFont="1" applyAlignment="1">
      <alignment horizontal="center"/>
    </xf>
    <xf numFmtId="169" fontId="10" fillId="0" borderId="0" xfId="6" applyNumberFormat="1" applyFont="1"/>
    <xf numFmtId="174" fontId="10" fillId="0" borderId="0" xfId="9" applyNumberFormat="1" applyFont="1"/>
    <xf numFmtId="175" fontId="10" fillId="0" borderId="0" xfId="9" applyNumberFormat="1" applyFont="1"/>
    <xf numFmtId="2" fontId="10" fillId="0" borderId="15" xfId="6" applyNumberFormat="1" applyFont="1" applyBorder="1" applyAlignment="1">
      <alignment horizontal="center"/>
    </xf>
    <xf numFmtId="2" fontId="10" fillId="0" borderId="0" xfId="6" applyNumberFormat="1" applyFont="1" applyAlignment="1">
      <alignment horizontal="center"/>
    </xf>
    <xf numFmtId="175" fontId="10" fillId="0" borderId="0" xfId="9" applyNumberFormat="1" applyFont="1" applyAlignment="1">
      <alignment horizontal="center"/>
    </xf>
    <xf numFmtId="169" fontId="10" fillId="0" borderId="0" xfId="9" applyNumberFormat="1" applyFont="1" applyAlignment="1">
      <alignment horizontal="center"/>
    </xf>
    <xf numFmtId="169" fontId="10" fillId="0" borderId="0" xfId="9" applyNumberFormat="1" applyFont="1" applyAlignment="1">
      <alignment horizontal="right"/>
    </xf>
    <xf numFmtId="175" fontId="10" fillId="0" borderId="0" xfId="6" applyNumberFormat="1" applyFont="1"/>
    <xf numFmtId="176" fontId="10" fillId="0" borderId="0" xfId="6" applyNumberFormat="1" applyFont="1" applyAlignment="1">
      <alignment horizontal="left"/>
    </xf>
    <xf numFmtId="164" fontId="10" fillId="0" borderId="0" xfId="7" applyNumberFormat="1" applyFont="1" applyAlignment="1">
      <alignment horizontal="center"/>
    </xf>
    <xf numFmtId="176" fontId="10" fillId="0" borderId="0" xfId="6" applyNumberFormat="1" applyFont="1" applyAlignment="1">
      <alignment horizontal="center"/>
    </xf>
    <xf numFmtId="164" fontId="10" fillId="0" borderId="0" xfId="7" applyNumberFormat="1" applyFont="1" applyAlignment="1">
      <alignment horizontal="right"/>
    </xf>
    <xf numFmtId="43" fontId="10" fillId="0" borderId="0" xfId="6" applyNumberFormat="1" applyFont="1" applyAlignment="1">
      <alignment horizontal="right"/>
    </xf>
    <xf numFmtId="43" fontId="10" fillId="0" borderId="0" xfId="7" applyFont="1" applyAlignment="1">
      <alignment horizontal="center"/>
    </xf>
    <xf numFmtId="164" fontId="10" fillId="0" borderId="0" xfId="6" applyNumberFormat="1" applyFont="1"/>
    <xf numFmtId="0" fontId="10" fillId="0" borderId="0" xfId="6" applyFont="1" applyAlignment="1">
      <alignment horizontal="left"/>
    </xf>
    <xf numFmtId="164" fontId="10" fillId="0" borderId="0" xfId="7" applyNumberFormat="1" applyFont="1" applyAlignment="1">
      <alignment horizontal="left"/>
    </xf>
    <xf numFmtId="174" fontId="10" fillId="0" borderId="0" xfId="6" applyNumberFormat="1" applyFont="1"/>
    <xf numFmtId="0" fontId="10" fillId="0" borderId="16" xfId="6" applyFont="1" applyBorder="1"/>
    <xf numFmtId="0" fontId="10" fillId="0" borderId="17" xfId="6" applyFont="1" applyBorder="1" applyAlignment="1">
      <alignment horizontal="center"/>
    </xf>
    <xf numFmtId="0" fontId="10" fillId="0" borderId="17" xfId="6" applyFont="1" applyBorder="1"/>
    <xf numFmtId="0" fontId="10" fillId="0" borderId="18" xfId="6" applyFont="1" applyBorder="1"/>
    <xf numFmtId="0" fontId="10" fillId="0" borderId="19" xfId="6" applyFont="1" applyBorder="1"/>
    <xf numFmtId="177" fontId="10" fillId="0" borderId="0" xfId="7" applyNumberFormat="1" applyFont="1" applyAlignment="1">
      <alignment horizontal="right"/>
    </xf>
    <xf numFmtId="0" fontId="10" fillId="0" borderId="20" xfId="6" applyFont="1" applyBorder="1"/>
    <xf numFmtId="0" fontId="10" fillId="0" borderId="19" xfId="6" applyFont="1" applyBorder="1" applyAlignment="1">
      <alignment horizontal="left"/>
    </xf>
    <xf numFmtId="164" fontId="10" fillId="0" borderId="0" xfId="6" applyNumberFormat="1" applyFont="1" applyAlignment="1">
      <alignment horizontal="right"/>
    </xf>
    <xf numFmtId="0" fontId="10" fillId="0" borderId="21" xfId="6" applyFont="1" applyBorder="1" applyAlignment="1">
      <alignment horizontal="left"/>
    </xf>
    <xf numFmtId="0" fontId="10" fillId="0" borderId="4" xfId="6" applyFont="1" applyBorder="1" applyAlignment="1">
      <alignment horizontal="center"/>
    </xf>
    <xf numFmtId="164" fontId="10" fillId="0" borderId="4" xfId="6" applyNumberFormat="1" applyFont="1" applyBorder="1" applyAlignment="1">
      <alignment horizontal="right"/>
    </xf>
    <xf numFmtId="0" fontId="10" fillId="0" borderId="22" xfId="6" applyFont="1" applyBorder="1"/>
    <xf numFmtId="164" fontId="12" fillId="0" borderId="0" xfId="6" applyNumberFormat="1" applyFont="1"/>
    <xf numFmtId="0" fontId="12" fillId="0" borderId="0" xfId="6" applyFont="1" applyAlignment="1">
      <alignment horizontal="center"/>
    </xf>
    <xf numFmtId="164" fontId="12" fillId="0" borderId="23" xfId="6" applyNumberFormat="1" applyFont="1" applyBorder="1"/>
    <xf numFmtId="178" fontId="10" fillId="0" borderId="0" xfId="6" applyNumberFormat="1" applyFont="1"/>
    <xf numFmtId="0" fontId="12" fillId="0" borderId="0" xfId="6" applyFont="1" applyAlignment="1">
      <alignment vertical="center"/>
    </xf>
    <xf numFmtId="178" fontId="10" fillId="0" borderId="0" xfId="6" applyNumberFormat="1" applyFont="1" applyAlignment="1">
      <alignment vertical="center"/>
    </xf>
    <xf numFmtId="0" fontId="12" fillId="5" borderId="24" xfId="6" applyFont="1" applyFill="1" applyBorder="1"/>
    <xf numFmtId="0" fontId="16" fillId="0" borderId="0" xfId="6" applyFont="1" applyAlignment="1">
      <alignment horizontal="left"/>
    </xf>
    <xf numFmtId="0" fontId="10" fillId="0" borderId="0" xfId="6" applyFont="1" applyAlignment="1">
      <alignment horizontal="centerContinuous"/>
    </xf>
    <xf numFmtId="0" fontId="17" fillId="0" borderId="0" xfId="6" applyFont="1" applyAlignment="1">
      <alignment horizontal="left"/>
    </xf>
    <xf numFmtId="171" fontId="10" fillId="0" borderId="0" xfId="6" applyNumberFormat="1" applyFont="1" applyAlignment="1">
      <alignment horizontal="right"/>
    </xf>
    <xf numFmtId="14" fontId="10" fillId="0" borderId="0" xfId="6" applyNumberFormat="1" applyFont="1" applyAlignment="1">
      <alignment horizontal="right"/>
    </xf>
    <xf numFmtId="44" fontId="10" fillId="0" borderId="0" xfId="9" applyFont="1"/>
    <xf numFmtId="14" fontId="10" fillId="0" borderId="0" xfId="6" applyNumberFormat="1" applyFont="1"/>
    <xf numFmtId="18" fontId="10" fillId="0" borderId="0" xfId="6" applyNumberFormat="1" applyFont="1"/>
    <xf numFmtId="40" fontId="10" fillId="0" borderId="0" xfId="6" applyNumberFormat="1" applyFont="1"/>
    <xf numFmtId="170" fontId="10" fillId="0" borderId="0" xfId="8" applyNumberFormat="1" applyFont="1"/>
    <xf numFmtId="172" fontId="10" fillId="0" borderId="0" xfId="6" applyNumberFormat="1" applyFont="1"/>
    <xf numFmtId="173" fontId="10" fillId="0" borderId="0" xfId="7" applyNumberFormat="1" applyFont="1"/>
    <xf numFmtId="0" fontId="15" fillId="0" borderId="0" xfId="6" applyFont="1"/>
    <xf numFmtId="0" fontId="4" fillId="7" borderId="0" xfId="6" applyFont="1" applyFill="1"/>
    <xf numFmtId="0" fontId="4" fillId="9" borderId="0" xfId="6" applyFont="1" applyFill="1"/>
    <xf numFmtId="14" fontId="4" fillId="0" borderId="0" xfId="6" applyNumberFormat="1" applyFont="1"/>
    <xf numFmtId="0" fontId="3" fillId="6" borderId="0" xfId="6" applyFont="1" applyFill="1"/>
    <xf numFmtId="0" fontId="3" fillId="8" borderId="0" xfId="6" applyFont="1" applyFill="1"/>
    <xf numFmtId="0" fontId="3" fillId="9" borderId="0" xfId="6" applyFont="1" applyFill="1"/>
    <xf numFmtId="0" fontId="4" fillId="0" borderId="0" xfId="6" applyFont="1" applyAlignment="1">
      <alignment vertical="top"/>
    </xf>
    <xf numFmtId="0" fontId="14" fillId="0" borderId="0" xfId="6" applyFont="1"/>
    <xf numFmtId="0" fontId="4" fillId="0" borderId="0" xfId="4" applyFont="1"/>
    <xf numFmtId="0" fontId="3" fillId="0" borderId="0" xfId="2" applyFont="1"/>
    <xf numFmtId="0" fontId="3" fillId="0" borderId="0" xfId="6" applyFont="1"/>
    <xf numFmtId="44" fontId="3" fillId="0" borderId="4" xfId="9" applyFont="1" applyBorder="1" applyAlignment="1">
      <alignment horizontal="right"/>
    </xf>
    <xf numFmtId="0" fontId="4" fillId="3" borderId="5" xfId="4" applyFont="1" applyFill="1" applyBorder="1" applyAlignment="1">
      <alignment horizontal="right"/>
    </xf>
    <xf numFmtId="0" fontId="3" fillId="2" borderId="4" xfId="2" applyFont="1" applyFill="1" applyBorder="1" applyAlignment="1">
      <alignment horizontal="right"/>
    </xf>
    <xf numFmtId="0" fontId="18" fillId="0" borderId="0" xfId="9" applyNumberFormat="1" applyFont="1" applyAlignment="1">
      <alignment horizontal="left"/>
    </xf>
    <xf numFmtId="170" fontId="4" fillId="0" borderId="0" xfId="6" applyNumberFormat="1" applyFont="1"/>
    <xf numFmtId="44" fontId="4" fillId="0" borderId="0" xfId="9" applyFont="1"/>
    <xf numFmtId="0" fontId="4" fillId="0" borderId="6" xfId="4" applyFont="1" applyBorder="1"/>
    <xf numFmtId="170" fontId="4" fillId="0" borderId="0" xfId="9" applyNumberFormat="1" applyFont="1"/>
    <xf numFmtId="0" fontId="3" fillId="0" borderId="1" xfId="2" applyFont="1" applyBorder="1"/>
    <xf numFmtId="0" fontId="3" fillId="0" borderId="0" xfId="9" applyNumberFormat="1" applyFont="1" applyAlignment="1">
      <alignment horizontal="left" indent="3"/>
    </xf>
    <xf numFmtId="169" fontId="4" fillId="0" borderId="0" xfId="9" applyNumberFormat="1" applyFont="1"/>
    <xf numFmtId="169" fontId="4" fillId="3" borderId="1" xfId="4" applyNumberFormat="1" applyFont="1" applyFill="1" applyBorder="1"/>
    <xf numFmtId="169" fontId="3" fillId="5" borderId="1" xfId="2" applyNumberFormat="1" applyFont="1" applyFill="1" applyBorder="1"/>
    <xf numFmtId="164" fontId="4" fillId="3" borderId="7" xfId="4" applyNumberFormat="1" applyFont="1" applyFill="1" applyBorder="1"/>
    <xf numFmtId="164" fontId="3" fillId="5" borderId="7" xfId="2" applyNumberFormat="1" applyFont="1" applyFill="1" applyBorder="1"/>
    <xf numFmtId="0" fontId="4" fillId="0" borderId="0" xfId="5" applyFont="1" applyAlignment="1">
      <alignment horizontal="left" indent="1"/>
    </xf>
    <xf numFmtId="164" fontId="4" fillId="0" borderId="8" xfId="5" applyNumberFormat="1" applyFont="1" applyBorder="1"/>
    <xf numFmtId="164" fontId="4" fillId="3" borderId="5" xfId="4" applyNumberFormat="1" applyFont="1" applyFill="1" applyBorder="1"/>
    <xf numFmtId="164" fontId="3" fillId="5" borderId="9" xfId="2" applyNumberFormat="1" applyFont="1" applyFill="1" applyBorder="1"/>
    <xf numFmtId="0" fontId="4" fillId="0" borderId="0" xfId="6" applyFont="1" applyAlignment="1">
      <alignment horizontal="left" indent="1"/>
    </xf>
    <xf numFmtId="164" fontId="4" fillId="0" borderId="0" xfId="6" applyNumberFormat="1" applyFont="1"/>
    <xf numFmtId="164" fontId="4" fillId="0" borderId="10" xfId="4" applyNumberFormat="1" applyFont="1" applyBorder="1"/>
    <xf numFmtId="164" fontId="3" fillId="0" borderId="11" xfId="2" applyNumberFormat="1" applyFont="1" applyBorder="1"/>
    <xf numFmtId="169" fontId="4" fillId="0" borderId="1" xfId="4" applyNumberFormat="1" applyFont="1" applyBorder="1"/>
    <xf numFmtId="169" fontId="3" fillId="0" borderId="1" xfId="2" applyNumberFormat="1" applyFont="1" applyBorder="1"/>
    <xf numFmtId="164" fontId="4" fillId="3" borderId="1" xfId="4" applyNumberFormat="1" applyFont="1" applyFill="1" applyBorder="1"/>
    <xf numFmtId="164" fontId="3" fillId="5" borderId="1" xfId="2" applyNumberFormat="1" applyFont="1" applyFill="1" applyBorder="1"/>
    <xf numFmtId="0" fontId="4" fillId="0" borderId="0" xfId="3" applyFont="1" applyAlignment="1">
      <alignment horizontal="left" indent="1"/>
    </xf>
    <xf numFmtId="164" fontId="4" fillId="0" borderId="12" xfId="3" applyNumberFormat="1" applyFont="1" applyBorder="1"/>
    <xf numFmtId="164" fontId="4" fillId="3" borderId="13" xfId="3" applyNumberFormat="1" applyFont="1" applyFill="1" applyBorder="1"/>
    <xf numFmtId="164" fontId="3" fillId="5" borderId="13" xfId="2" applyNumberFormat="1" applyFont="1" applyFill="1" applyBorder="1"/>
    <xf numFmtId="169" fontId="4" fillId="0" borderId="6" xfId="4" applyNumberFormat="1" applyFont="1" applyBorder="1"/>
    <xf numFmtId="169" fontId="3" fillId="0" borderId="6" xfId="2" applyNumberFormat="1" applyFont="1" applyBorder="1"/>
    <xf numFmtId="0" fontId="3" fillId="0" borderId="0" xfId="9" applyNumberFormat="1" applyFont="1" applyAlignment="1">
      <alignment horizontal="left"/>
    </xf>
    <xf numFmtId="0" fontId="4" fillId="0" borderId="0" xfId="9" applyNumberFormat="1" applyFont="1" applyAlignment="1">
      <alignment horizontal="left"/>
    </xf>
    <xf numFmtId="164" fontId="4" fillId="3" borderId="14" xfId="3" applyNumberFormat="1" applyFont="1" applyFill="1" applyBorder="1"/>
    <xf numFmtId="164" fontId="3" fillId="5" borderId="14" xfId="2" applyNumberFormat="1" applyFont="1" applyFill="1" applyBorder="1"/>
    <xf numFmtId="0" fontId="19" fillId="0" borderId="0" xfId="9" applyNumberFormat="1" applyFont="1" applyAlignment="1">
      <alignment horizontal="left"/>
    </xf>
    <xf numFmtId="169" fontId="4" fillId="0" borderId="10" xfId="4" applyNumberFormat="1" applyFont="1" applyBorder="1"/>
    <xf numFmtId="169" fontId="3" fillId="0" borderId="10" xfId="2" applyNumberFormat="1" applyFont="1" applyBorder="1"/>
    <xf numFmtId="0" fontId="3" fillId="0" borderId="0" xfId="1" applyFont="1" applyAlignment="1">
      <alignment horizontal="left" indent="1"/>
    </xf>
    <xf numFmtId="169" fontId="3" fillId="0" borderId="1" xfId="1" applyNumberFormat="1" applyFont="1" applyBorder="1"/>
    <xf numFmtId="169" fontId="3" fillId="3" borderId="1" xfId="1" applyNumberFormat="1" applyFont="1" applyFill="1" applyBorder="1"/>
    <xf numFmtId="169" fontId="3" fillId="5" borderId="1" xfId="1" applyNumberFormat="1" applyFont="1" applyFill="1" applyBorder="1"/>
    <xf numFmtId="166" fontId="3" fillId="2" borderId="1" xfId="6" applyNumberFormat="1" applyFont="1" applyFill="1" applyBorder="1" applyAlignment="1">
      <alignment horizontal="center" vertical="top"/>
    </xf>
    <xf numFmtId="168" fontId="3" fillId="2" borderId="1" xfId="6" applyNumberFormat="1" applyFont="1" applyFill="1" applyBorder="1" applyAlignment="1">
      <alignment horizontal="center" vertical="top"/>
    </xf>
    <xf numFmtId="0" fontId="1" fillId="0" borderId="0" xfId="6" applyFont="1"/>
    <xf numFmtId="166" fontId="4" fillId="0" borderId="0" xfId="6" applyNumberFormat="1" applyFont="1" applyAlignment="1">
      <alignment horizontal="right"/>
    </xf>
    <xf numFmtId="168" fontId="4" fillId="0" borderId="0" xfId="6" applyNumberFormat="1" applyFont="1" applyAlignment="1">
      <alignment horizontal="right"/>
    </xf>
    <xf numFmtId="0" fontId="4" fillId="0" borderId="0" xfId="6" applyFont="1" applyAlignment="1">
      <alignment horizontal="left"/>
    </xf>
    <xf numFmtId="0" fontId="3" fillId="0" borderId="1" xfId="6" applyFont="1" applyBorder="1" applyAlignment="1">
      <alignment vertical="top"/>
    </xf>
    <xf numFmtId="0" fontId="20" fillId="0" borderId="0" xfId="6" applyFont="1"/>
    <xf numFmtId="0" fontId="20" fillId="0" borderId="0" xfId="6" applyFont="1" applyAlignment="1">
      <alignment horizontal="right"/>
    </xf>
    <xf numFmtId="14" fontId="4" fillId="0" borderId="0" xfId="7" applyNumberFormat="1" applyFont="1"/>
    <xf numFmtId="170" fontId="4" fillId="3" borderId="1" xfId="6" applyNumberFormat="1" applyFont="1" applyFill="1" applyBorder="1"/>
    <xf numFmtId="0" fontId="3" fillId="0" borderId="0" xfId="6" applyFont="1" applyAlignment="1">
      <alignment horizontal="right"/>
    </xf>
    <xf numFmtId="0" fontId="3" fillId="0" borderId="0" xfId="6" applyFont="1" applyAlignment="1">
      <alignment horizontal="right" wrapText="1"/>
    </xf>
    <xf numFmtId="0" fontId="3" fillId="0" borderId="0" xfId="6" applyFont="1" applyAlignment="1">
      <alignment horizontal="center" wrapText="1"/>
    </xf>
    <xf numFmtId="179" fontId="4" fillId="0" borderId="0" xfId="6" applyNumberFormat="1" applyFont="1"/>
    <xf numFmtId="18" fontId="4" fillId="0" borderId="0" xfId="6" applyNumberFormat="1" applyFont="1"/>
    <xf numFmtId="20" fontId="4" fillId="0" borderId="0" xfId="6" applyNumberFormat="1" applyFont="1" applyAlignment="1">
      <alignment horizontal="center"/>
    </xf>
    <xf numFmtId="0" fontId="4" fillId="11" borderId="0" xfId="6" applyFont="1" applyFill="1" applyAlignment="1">
      <alignment horizontal="right"/>
    </xf>
    <xf numFmtId="0" fontId="3" fillId="0" borderId="31" xfId="6" applyFont="1" applyBorder="1" applyAlignment="1">
      <alignment horizontal="center"/>
    </xf>
    <xf numFmtId="0" fontId="3" fillId="0" borderId="34" xfId="6" applyFont="1" applyBorder="1" applyAlignment="1">
      <alignment horizontal="right" wrapText="1"/>
    </xf>
    <xf numFmtId="0" fontId="4" fillId="0" borderId="34" xfId="6" applyFont="1" applyBorder="1" applyAlignment="1">
      <alignment wrapText="1"/>
    </xf>
    <xf numFmtId="169" fontId="21" fillId="4" borderId="3" xfId="9" applyNumberFormat="1" applyFont="1" applyFill="1" applyBorder="1" applyAlignment="1">
      <alignment horizontal="right"/>
    </xf>
    <xf numFmtId="14" fontId="4" fillId="0" borderId="0" xfId="7" applyNumberFormat="1" applyFont="1" applyAlignment="1">
      <alignment horizontal="center"/>
    </xf>
    <xf numFmtId="179" fontId="4" fillId="0" borderId="0" xfId="6" applyNumberFormat="1" applyFont="1" applyAlignment="1">
      <alignment horizontal="right"/>
    </xf>
    <xf numFmtId="164" fontId="4" fillId="0" borderId="0" xfId="7" applyNumberFormat="1" applyFont="1" applyAlignment="1">
      <alignment horizontal="center"/>
    </xf>
    <xf numFmtId="181" fontId="3" fillId="0" borderId="0" xfId="6" applyNumberFormat="1" applyFont="1"/>
    <xf numFmtId="15" fontId="3" fillId="0" borderId="0" xfId="6" applyNumberFormat="1" applyFont="1"/>
    <xf numFmtId="20" fontId="4" fillId="0" borderId="0" xfId="6" applyNumberFormat="1" applyFont="1" applyAlignment="1">
      <alignment horizontal="right"/>
    </xf>
    <xf numFmtId="14" fontId="3" fillId="0" borderId="0" xfId="6" applyNumberFormat="1" applyFont="1"/>
    <xf numFmtId="15" fontId="4" fillId="0" borderId="0" xfId="6" applyNumberFormat="1" applyFont="1"/>
    <xf numFmtId="182" fontId="4" fillId="0" borderId="0" xfId="7" applyNumberFormat="1" applyFont="1"/>
    <xf numFmtId="0" fontId="3" fillId="12" borderId="0" xfId="6" applyFont="1" applyFill="1" applyAlignment="1">
      <alignment horizontal="right" wrapText="1"/>
    </xf>
    <xf numFmtId="0" fontId="3" fillId="12" borderId="0" xfId="6" applyFont="1" applyFill="1" applyAlignment="1">
      <alignment horizontal="right" vertical="top"/>
    </xf>
    <xf numFmtId="43" fontId="4" fillId="0" borderId="0" xfId="12" applyFont="1"/>
    <xf numFmtId="14" fontId="3" fillId="12" borderId="0" xfId="6" applyNumberFormat="1" applyFont="1" applyFill="1" applyAlignment="1">
      <alignment horizontal="right"/>
    </xf>
    <xf numFmtId="14" fontId="0" fillId="0" borderId="0" xfId="0" applyNumberFormat="1"/>
    <xf numFmtId="0" fontId="3" fillId="2" borderId="1" xfId="7" applyNumberFormat="1" applyFont="1" applyFill="1" applyBorder="1" applyAlignment="1">
      <alignment horizontal="right" vertical="top"/>
    </xf>
    <xf numFmtId="0" fontId="10" fillId="0" borderId="0" xfId="6" applyNumberFormat="1" applyFont="1"/>
    <xf numFmtId="0" fontId="3" fillId="12" borderId="30" xfId="6" applyFont="1" applyFill="1" applyBorder="1" applyAlignment="1">
      <alignment horizontal="center"/>
    </xf>
    <xf numFmtId="0" fontId="3" fillId="10" borderId="28" xfId="6" applyFont="1" applyFill="1" applyBorder="1" applyAlignment="1">
      <alignment horizontal="center"/>
    </xf>
    <xf numFmtId="0" fontId="3" fillId="10" borderId="29" xfId="6" applyFont="1" applyFill="1" applyBorder="1" applyAlignment="1">
      <alignment horizontal="center"/>
    </xf>
    <xf numFmtId="0" fontId="3" fillId="10" borderId="30" xfId="6" applyFont="1" applyFill="1" applyBorder="1" applyAlignment="1">
      <alignment horizontal="center"/>
    </xf>
    <xf numFmtId="0" fontId="3" fillId="8" borderId="28" xfId="6" applyFont="1" applyFill="1" applyBorder="1" applyAlignment="1">
      <alignment horizontal="center"/>
    </xf>
    <xf numFmtId="0" fontId="3" fillId="8" borderId="29" xfId="6" applyFont="1" applyFill="1" applyBorder="1" applyAlignment="1">
      <alignment horizontal="center"/>
    </xf>
    <xf numFmtId="0" fontId="3" fillId="8" borderId="30" xfId="6" applyFont="1" applyFill="1" applyBorder="1" applyAlignment="1">
      <alignment horizontal="center"/>
    </xf>
  </cellXfs>
  <cellStyles count="13">
    <cellStyle name="ColLevel_1" xfId="2" builtinId="2" iLevel="0"/>
    <cellStyle name="ColLevel_2" xfId="4" builtinId="2" iLevel="1"/>
    <cellStyle name="Comma" xfId="12" builtinId="3"/>
    <cellStyle name="Comma 2" xfId="7" xr:uid="{00000000-0005-0000-0000-000002000000}"/>
    <cellStyle name="Comma_Chartdata" xfId="11" xr:uid="{00000000-0005-0000-0000-000003000000}"/>
    <cellStyle name="Currency 2" xfId="9" xr:uid="{00000000-0005-0000-0000-000004000000}"/>
    <cellStyle name="Normal" xfId="0" builtinId="0"/>
    <cellStyle name="Normal 2" xfId="6" xr:uid="{00000000-0005-0000-0000-000006000000}"/>
    <cellStyle name="Normal_Chartdata" xfId="10" xr:uid="{00000000-0005-0000-0000-000007000000}"/>
    <cellStyle name="Percent 2" xfId="8" xr:uid="{00000000-0005-0000-0000-000008000000}"/>
    <cellStyle name="RowLevel_1" xfId="1" builtinId="1" iLevel="0"/>
    <cellStyle name="RowLevel_2" xfId="3" builtinId="1" iLevel="1"/>
    <cellStyle name="RowLevel_3" xfId="5" builtinId="1" iLevel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66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Shipping Volume (in 1000's of tons)</a:t>
            </a:r>
          </a:p>
        </c:rich>
      </c:tx>
      <c:layout>
        <c:manualLayout>
          <c:xMode val="edge"/>
          <c:yMode val="edge"/>
          <c:x val="0.15848240006584563"/>
          <c:y val="3.5087689202248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214392759478977E-2"/>
          <c:y val="0.25947558803808884"/>
          <c:w val="0.86384022722541665"/>
          <c:h val="0.61224576952807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ChartData!$A$5</c:f>
              <c:strCache>
                <c:ptCount val="1"/>
                <c:pt idx="0">
                  <c:v>Domestic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25"/>
          </c:pictureOptions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ChartData!$B$5:$G$5</c:f>
              <c:numCache>
                <c:formatCode>#,##0</c:formatCode>
                <c:ptCount val="6"/>
                <c:pt idx="0">
                  <c:v>100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A-4E46-97EA-213B3E1DA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4517248"/>
        <c:axId val="254518784"/>
      </c:barChart>
      <c:catAx>
        <c:axId val="2545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51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5187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4517248"/>
        <c:crosses val="autoZero"/>
        <c:crossBetween val="between"/>
        <c:majorUnit val="2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ChartData!$A$5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ChartData!$B$5:$G$5</c:f>
              <c:numCache>
                <c:formatCode>#,##0</c:formatCode>
                <c:ptCount val="6"/>
                <c:pt idx="0">
                  <c:v>100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1-4C51-B865-482145793636}"/>
            </c:ext>
          </c:extLst>
        </c:ser>
        <c:ser>
          <c:idx val="1"/>
          <c:order val="1"/>
          <c:tx>
            <c:strRef>
              <c:f>ChartData!$A$6</c:f>
              <c:strCache>
                <c:ptCount val="1"/>
                <c:pt idx="0">
                  <c:v>Europe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ChartData!$B$6:$G$6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C1-4C51-B865-482145793636}"/>
            </c:ext>
          </c:extLst>
        </c:ser>
        <c:ser>
          <c:idx val="2"/>
          <c:order val="2"/>
          <c:tx>
            <c:strRef>
              <c:f>ChartData!$A$7</c:f>
              <c:strCache>
                <c:ptCount val="1"/>
                <c:pt idx="0">
                  <c:v>Asia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ChartData!$B$7:$G$7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140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C1-4C51-B865-482145793636}"/>
            </c:ext>
          </c:extLst>
        </c:ser>
        <c:ser>
          <c:idx val="3"/>
          <c:order val="3"/>
          <c:tx>
            <c:strRef>
              <c:f>ChartData!$A$8</c:f>
              <c:strCache>
                <c:ptCount val="1"/>
                <c:pt idx="0">
                  <c:v>Latin America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ChartData!$B$8:$G$8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1-4C51-B865-482145793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34128456"/>
        <c:axId val="334127144"/>
      </c:barChart>
      <c:catAx>
        <c:axId val="33412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127144"/>
        <c:crosses val="autoZero"/>
        <c:auto val="1"/>
        <c:lblAlgn val="ctr"/>
        <c:lblOffset val="100"/>
        <c:noMultiLvlLbl val="0"/>
      </c:catAx>
      <c:valAx>
        <c:axId val="334127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412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556260</xdr:colOff>
      <xdr:row>1</xdr:row>
      <xdr:rowOff>68580</xdr:rowOff>
    </xdr:from>
    <xdr:to>
      <xdr:col>36</xdr:col>
      <xdr:colOff>556260</xdr:colOff>
      <xdr:row>21</xdr:row>
      <xdr:rowOff>22860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251297D9-9A03-4EF7-A4A9-CC41FF608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182880</xdr:colOff>
      <xdr:row>0</xdr:row>
      <xdr:rowOff>0</xdr:rowOff>
    </xdr:from>
    <xdr:to>
      <xdr:col>23</xdr:col>
      <xdr:colOff>296045</xdr:colOff>
      <xdr:row>15</xdr:row>
      <xdr:rowOff>111501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EE41B9-AF50-4B54-8137-6EA0D60BD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50630" y="0"/>
          <a:ext cx="4380365" cy="2730876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36195" dist="12700" dir="11400000" algn="tl" rotWithShape="0">
            <a:srgbClr val="000000">
              <a:alpha val="33000"/>
            </a:srgbClr>
          </a:outerShdw>
          <a:reflection blurRad="6350" stA="50000" endA="300" endPos="90000" dir="5400000" sy="-100000" algn="bl" rotWithShape="0"/>
        </a:effectLst>
        <a:scene3d>
          <a:camera prst="perspectiveContrastingLeftFacing">
            <a:rot lat="540000" lon="2100000" rev="0"/>
          </a:camera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  <xdr:twoCellAnchor>
    <xdr:from>
      <xdr:col>9</xdr:col>
      <xdr:colOff>118241</xdr:colOff>
      <xdr:row>0</xdr:row>
      <xdr:rowOff>172106</xdr:rowOff>
    </xdr:from>
    <xdr:to>
      <xdr:col>16</xdr:col>
      <xdr:colOff>413845</xdr:colOff>
      <xdr:row>16</xdr:row>
      <xdr:rowOff>103789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A6B095-D6B5-49AC-B615-6100BDA3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___Excel%20Class%20Files\Chart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yndaCom\FullGeneral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Data"/>
      <sheetName val="Line Chart"/>
      <sheetName val="Scatter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N"/>
      <sheetName val="RANK"/>
      <sheetName val="ARRAY "/>
      <sheetName val="BLANKS"/>
      <sheetName val="MultiFieldData"/>
      <sheetName val="HR List with Duplicates"/>
      <sheetName val="ProjBudget2010"/>
      <sheetName val="AutoFill"/>
      <sheetName val="Arrays"/>
      <sheetName val="Profits"/>
      <sheetName val="Form"/>
      <sheetName val="TaxDep"/>
      <sheetName val="Lookups"/>
      <sheetName val="TwoWayLookup"/>
      <sheetName val="IndexMatch"/>
      <sheetName val="MasterSSList"/>
      <sheetName val="AutoSum"/>
      <sheetName val="Hyperlinks"/>
      <sheetName val="DataValidation"/>
      <sheetName val="MixedNames"/>
      <sheetName val="FindFormulas"/>
      <sheetName val="MissingTitles"/>
      <sheetName val="Rounding"/>
      <sheetName val="GoalSeek"/>
      <sheetName val="Solver"/>
      <sheetName val="Scenarios"/>
      <sheetName val="MostCommonNamesInUS"/>
      <sheetName val="WellData"/>
      <sheetName val="FifthLineFormatting"/>
      <sheetName val="Time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autoPageBreaks="0"/>
  </sheetPr>
  <dimension ref="A1:AH699"/>
  <sheetViews>
    <sheetView tabSelected="1" zoomScale="145" zoomScaleNormal="145" zoomScaleSheetLayoutView="100" workbookViewId="0"/>
  </sheetViews>
  <sheetFormatPr defaultColWidth="19.86328125" defaultRowHeight="12.75" customHeight="1" x14ac:dyDescent="0.45"/>
  <cols>
    <col min="1" max="1" width="16.3984375" style="16" customWidth="1"/>
    <col min="2" max="2" width="8.265625" style="16" customWidth="1"/>
    <col min="3" max="3" width="24.19921875" style="16" bestFit="1" customWidth="1"/>
    <col min="4" max="4" width="12.73046875" style="8" customWidth="1"/>
    <col min="5" max="5" width="11.73046875" style="16" bestFit="1" customWidth="1"/>
    <col min="6" max="6" width="9.73046875" style="16" customWidth="1"/>
    <col min="7" max="7" width="11.1328125" style="127" bestFit="1" customWidth="1"/>
    <col min="8" max="8" width="5.86328125" style="16" customWidth="1"/>
    <col min="9" max="9" width="8.3984375" style="16" customWidth="1"/>
    <col min="10" max="10" width="7.86328125" style="16" bestFit="1" customWidth="1"/>
    <col min="11" max="11" width="10" style="16" customWidth="1"/>
    <col min="12" max="12" width="10.86328125" style="226" bestFit="1" customWidth="1"/>
    <col min="13" max="13" width="8.3984375" style="16" customWidth="1"/>
    <col min="14" max="14" width="6.265625" style="16" bestFit="1" customWidth="1"/>
    <col min="15" max="15" width="10.73046875" style="16" customWidth="1"/>
    <col min="16" max="16" width="12.86328125" style="16" customWidth="1"/>
    <col min="17" max="17" width="9.73046875" style="16" customWidth="1"/>
    <col min="18" max="18" width="9.265625" style="16" customWidth="1"/>
    <col min="19" max="19" width="4.86328125" style="16" customWidth="1"/>
    <col min="20" max="24" width="4.3984375" style="16" bestFit="1" customWidth="1"/>
    <col min="25" max="25" width="6.265625" style="16" customWidth="1"/>
    <col min="26" max="26" width="6" style="16" customWidth="1"/>
    <col min="27" max="31" width="4.3984375" style="16" bestFit="1" customWidth="1"/>
    <col min="32" max="32" width="19.86328125" style="16"/>
    <col min="33" max="33" width="8.86328125" style="16" customWidth="1"/>
    <col min="34" max="34" width="5.1328125" style="16" bestFit="1" customWidth="1"/>
    <col min="35" max="16384" width="19.86328125" style="16"/>
  </cols>
  <sheetData>
    <row r="1" spans="1:34" ht="14.25" x14ac:dyDescent="0.45">
      <c r="A1" s="9" t="s">
        <v>0</v>
      </c>
      <c r="B1" s="6" t="s">
        <v>1</v>
      </c>
      <c r="C1" s="10" t="s">
        <v>2</v>
      </c>
      <c r="D1" s="6" t="s">
        <v>3</v>
      </c>
      <c r="E1" s="6" t="s">
        <v>4</v>
      </c>
      <c r="F1" s="10" t="s">
        <v>5</v>
      </c>
      <c r="G1" s="11" t="s">
        <v>6</v>
      </c>
      <c r="H1" s="12" t="s">
        <v>7</v>
      </c>
      <c r="I1" s="10" t="s">
        <v>8</v>
      </c>
      <c r="J1" s="13" t="s">
        <v>9</v>
      </c>
      <c r="K1" s="6" t="s">
        <v>10</v>
      </c>
      <c r="L1" s="225" t="s">
        <v>11</v>
      </c>
      <c r="M1" s="10" t="s">
        <v>12</v>
      </c>
      <c r="N1" s="15">
        <v>2.9100000000000001E-2</v>
      </c>
      <c r="O1" s="33"/>
      <c r="R1" s="8"/>
      <c r="S1" s="17"/>
      <c r="T1" s="18" t="s">
        <v>13</v>
      </c>
      <c r="U1" s="18" t="s">
        <v>14</v>
      </c>
      <c r="V1" s="18" t="s">
        <v>15</v>
      </c>
      <c r="W1" s="18" t="s">
        <v>16</v>
      </c>
      <c r="X1" s="18" t="s">
        <v>17</v>
      </c>
      <c r="Y1" s="17"/>
      <c r="Z1" s="17"/>
      <c r="AA1" s="18" t="s">
        <v>13</v>
      </c>
      <c r="AB1" s="18" t="s">
        <v>14</v>
      </c>
      <c r="AC1" s="18" t="s">
        <v>15</v>
      </c>
      <c r="AD1" s="18" t="s">
        <v>16</v>
      </c>
      <c r="AE1" s="18" t="s">
        <v>17</v>
      </c>
      <c r="AF1" s="8"/>
      <c r="AG1" s="19" t="s">
        <v>18</v>
      </c>
      <c r="AH1" s="19"/>
    </row>
    <row r="2" spans="1:34" ht="14.25" x14ac:dyDescent="0.45">
      <c r="A2" s="8" t="s">
        <v>180</v>
      </c>
      <c r="B2" s="20" t="s">
        <v>46</v>
      </c>
      <c r="C2" s="8" t="s">
        <v>162</v>
      </c>
      <c r="D2" s="7">
        <v>547007157</v>
      </c>
      <c r="E2" s="21">
        <v>5056742736</v>
      </c>
      <c r="F2" s="8" t="s">
        <v>29</v>
      </c>
      <c r="G2" s="198">
        <v>37298</v>
      </c>
      <c r="H2" s="23">
        <f t="shared" ref="H2:H65" ca="1" si="0">DATEDIF(G2,TODAY(),"Y")</f>
        <v>18</v>
      </c>
      <c r="I2" s="23" t="s">
        <v>55</v>
      </c>
      <c r="J2" s="24">
        <v>24625</v>
      </c>
      <c r="K2" s="25">
        <v>4</v>
      </c>
      <c r="L2" s="33"/>
      <c r="M2" s="8"/>
      <c r="N2" s="8"/>
      <c r="O2" s="33"/>
      <c r="P2" s="24"/>
      <c r="Q2" s="8" t="s">
        <v>22</v>
      </c>
      <c r="R2" s="8"/>
      <c r="S2" s="17" t="s">
        <v>24</v>
      </c>
      <c r="T2" s="23">
        <v>33</v>
      </c>
      <c r="U2" s="23">
        <v>40</v>
      </c>
      <c r="V2" s="23">
        <v>37</v>
      </c>
      <c r="W2" s="23">
        <v>48</v>
      </c>
      <c r="X2" s="23">
        <v>48</v>
      </c>
      <c r="Y2" s="23"/>
      <c r="Z2" s="27" t="s">
        <v>25</v>
      </c>
      <c r="AA2" s="23">
        <v>45</v>
      </c>
      <c r="AB2" s="23">
        <v>47</v>
      </c>
      <c r="AC2" s="23">
        <v>35</v>
      </c>
      <c r="AD2" s="23">
        <v>49</v>
      </c>
      <c r="AE2" s="23">
        <v>37</v>
      </c>
      <c r="AF2" s="8"/>
      <c r="AG2" s="28">
        <v>0</v>
      </c>
      <c r="AH2" s="29">
        <v>0</v>
      </c>
    </row>
    <row r="3" spans="1:34" ht="14.25" x14ac:dyDescent="0.45">
      <c r="A3" s="8" t="s">
        <v>590</v>
      </c>
      <c r="B3" s="20" t="s">
        <v>20</v>
      </c>
      <c r="C3" s="8" t="s">
        <v>515</v>
      </c>
      <c r="D3" s="7">
        <v>819840000</v>
      </c>
      <c r="E3" s="21">
        <v>3037557761</v>
      </c>
      <c r="F3" s="8" t="s">
        <v>29</v>
      </c>
      <c r="G3" s="198">
        <v>36975</v>
      </c>
      <c r="H3" s="23">
        <f t="shared" ca="1" si="0"/>
        <v>19</v>
      </c>
      <c r="I3" s="23" t="s">
        <v>23</v>
      </c>
      <c r="J3" s="24">
        <v>61222</v>
      </c>
      <c r="K3" s="25">
        <v>3</v>
      </c>
      <c r="L3" s="33"/>
      <c r="M3" s="8"/>
      <c r="N3" s="8"/>
      <c r="O3" s="8"/>
      <c r="P3" s="24"/>
      <c r="Q3" s="8" t="s">
        <v>29</v>
      </c>
      <c r="R3" s="8"/>
      <c r="S3" s="17" t="s">
        <v>30</v>
      </c>
      <c r="T3" s="23">
        <v>35</v>
      </c>
      <c r="U3" s="23">
        <v>38</v>
      </c>
      <c r="V3" s="23">
        <v>36</v>
      </c>
      <c r="W3" s="23">
        <v>48</v>
      </c>
      <c r="X3" s="23">
        <v>41</v>
      </c>
      <c r="Y3" s="23"/>
      <c r="Z3" s="27" t="s">
        <v>31</v>
      </c>
      <c r="AA3" s="23">
        <v>39</v>
      </c>
      <c r="AB3" s="23">
        <v>35</v>
      </c>
      <c r="AC3" s="23">
        <v>45</v>
      </c>
      <c r="AD3" s="23">
        <v>34</v>
      </c>
      <c r="AE3" s="23">
        <v>37</v>
      </c>
      <c r="AF3" s="8"/>
      <c r="AG3" s="30">
        <v>5000</v>
      </c>
      <c r="AH3" s="199">
        <v>5.0000000000000001E-3</v>
      </c>
    </row>
    <row r="4" spans="1:34" ht="14.25" x14ac:dyDescent="0.45">
      <c r="A4" s="8" t="s">
        <v>67</v>
      </c>
      <c r="B4" s="20" t="s">
        <v>27</v>
      </c>
      <c r="C4" s="8" t="s">
        <v>47</v>
      </c>
      <c r="D4" s="7">
        <v>666446332</v>
      </c>
      <c r="E4" s="21">
        <v>5052693355</v>
      </c>
      <c r="F4" s="8" t="s">
        <v>22</v>
      </c>
      <c r="G4" s="198">
        <v>39447</v>
      </c>
      <c r="H4" s="23">
        <f t="shared" ca="1" si="0"/>
        <v>12</v>
      </c>
      <c r="I4" s="23" t="s">
        <v>53</v>
      </c>
      <c r="J4" s="24">
        <v>95159</v>
      </c>
      <c r="K4" s="25">
        <v>5</v>
      </c>
      <c r="L4" s="33"/>
      <c r="M4" s="26"/>
      <c r="N4" s="8"/>
      <c r="O4" s="8"/>
      <c r="P4" s="24"/>
      <c r="Q4" s="8" t="s">
        <v>28</v>
      </c>
      <c r="R4" s="8"/>
      <c r="S4" s="17" t="s">
        <v>34</v>
      </c>
      <c r="T4" s="23">
        <v>49</v>
      </c>
      <c r="U4" s="23">
        <v>36</v>
      </c>
      <c r="V4" s="23">
        <v>40</v>
      </c>
      <c r="W4" s="23">
        <v>35</v>
      </c>
      <c r="X4" s="23">
        <v>44</v>
      </c>
      <c r="Y4" s="23"/>
      <c r="Z4" s="27" t="s">
        <v>35</v>
      </c>
      <c r="AA4" s="23">
        <v>30</v>
      </c>
      <c r="AB4" s="23">
        <v>45</v>
      </c>
      <c r="AC4" s="23">
        <v>43</v>
      </c>
      <c r="AD4" s="23">
        <v>46</v>
      </c>
      <c r="AE4" s="23">
        <v>30</v>
      </c>
      <c r="AF4" s="8"/>
      <c r="AG4" s="30">
        <v>15000</v>
      </c>
      <c r="AH4" s="31">
        <v>0.01</v>
      </c>
    </row>
    <row r="5" spans="1:34" ht="14.25" x14ac:dyDescent="0.45">
      <c r="A5" s="8" t="s">
        <v>314</v>
      </c>
      <c r="B5" s="20" t="s">
        <v>59</v>
      </c>
      <c r="C5" s="8" t="s">
        <v>230</v>
      </c>
      <c r="D5" s="7">
        <v>666404939</v>
      </c>
      <c r="E5" s="21">
        <v>5056213620</v>
      </c>
      <c r="F5" s="8" t="s">
        <v>28</v>
      </c>
      <c r="G5" s="198">
        <v>39609</v>
      </c>
      <c r="H5" s="23">
        <f t="shared" ca="1" si="0"/>
        <v>12</v>
      </c>
      <c r="I5" s="23"/>
      <c r="J5" s="24">
        <v>12440</v>
      </c>
      <c r="K5" s="25">
        <v>4</v>
      </c>
      <c r="L5" s="33"/>
      <c r="M5" s="8"/>
      <c r="N5" s="8"/>
      <c r="O5" s="8"/>
      <c r="P5" s="24"/>
      <c r="Q5" s="8" t="s">
        <v>33</v>
      </c>
      <c r="R5" s="8"/>
      <c r="S5" s="17" t="s">
        <v>39</v>
      </c>
      <c r="T5" s="23">
        <v>35</v>
      </c>
      <c r="U5" s="23">
        <v>46</v>
      </c>
      <c r="V5" s="23">
        <v>44</v>
      </c>
      <c r="W5" s="23">
        <v>48</v>
      </c>
      <c r="X5" s="23">
        <v>47</v>
      </c>
      <c r="Y5" s="23"/>
      <c r="Z5" s="27" t="s">
        <v>40</v>
      </c>
      <c r="AA5" s="23">
        <v>46</v>
      </c>
      <c r="AB5" s="23">
        <v>40</v>
      </c>
      <c r="AC5" s="23">
        <v>45</v>
      </c>
      <c r="AD5" s="23">
        <v>45</v>
      </c>
      <c r="AE5" s="23">
        <v>37</v>
      </c>
      <c r="AF5" s="8"/>
      <c r="AG5" s="30">
        <v>25000</v>
      </c>
      <c r="AH5" s="199">
        <v>1.4999999999999999E-2</v>
      </c>
    </row>
    <row r="6" spans="1:34" ht="14.25" x14ac:dyDescent="0.45">
      <c r="A6" s="8" t="s">
        <v>734</v>
      </c>
      <c r="B6" s="20" t="s">
        <v>52</v>
      </c>
      <c r="C6" s="8" t="s">
        <v>670</v>
      </c>
      <c r="D6" s="7">
        <v>275780000</v>
      </c>
      <c r="E6" s="21">
        <v>3036799516</v>
      </c>
      <c r="F6" s="8" t="s">
        <v>29</v>
      </c>
      <c r="G6" s="198">
        <v>39357</v>
      </c>
      <c r="H6" s="23">
        <f t="shared" ca="1" si="0"/>
        <v>12</v>
      </c>
      <c r="I6" s="23" t="s">
        <v>55</v>
      </c>
      <c r="J6" s="24">
        <v>60859</v>
      </c>
      <c r="K6" s="25">
        <v>5</v>
      </c>
      <c r="L6" s="33"/>
      <c r="M6" s="8"/>
      <c r="N6" s="8"/>
      <c r="O6" s="8"/>
      <c r="P6" s="33"/>
      <c r="Q6" s="22"/>
      <c r="R6" s="8"/>
      <c r="S6" s="17" t="s">
        <v>43</v>
      </c>
      <c r="T6" s="23">
        <v>31</v>
      </c>
      <c r="U6" s="23">
        <v>49</v>
      </c>
      <c r="V6" s="23">
        <v>43</v>
      </c>
      <c r="W6" s="23">
        <v>42</v>
      </c>
      <c r="X6" s="23">
        <v>34</v>
      </c>
      <c r="Y6" s="23"/>
      <c r="Z6" s="27" t="s">
        <v>44</v>
      </c>
      <c r="AA6" s="23">
        <v>38</v>
      </c>
      <c r="AB6" s="23">
        <v>39</v>
      </c>
      <c r="AC6" s="23">
        <v>42</v>
      </c>
      <c r="AD6" s="23">
        <v>40</v>
      </c>
      <c r="AE6" s="23">
        <v>43</v>
      </c>
      <c r="AF6" s="8"/>
      <c r="AG6" s="30">
        <v>35000</v>
      </c>
      <c r="AH6" s="31">
        <v>0.02</v>
      </c>
    </row>
    <row r="7" spans="1:34" ht="14.25" x14ac:dyDescent="0.45">
      <c r="A7" s="8" t="s">
        <v>220</v>
      </c>
      <c r="B7" s="20" t="s">
        <v>27</v>
      </c>
      <c r="C7" s="8" t="s">
        <v>221</v>
      </c>
      <c r="D7" s="7">
        <v>406240000</v>
      </c>
      <c r="E7" s="21">
        <v>3036563683</v>
      </c>
      <c r="F7" s="8" t="s">
        <v>33</v>
      </c>
      <c r="G7" s="198">
        <v>43567</v>
      </c>
      <c r="H7" s="23">
        <f t="shared" ca="1" si="0"/>
        <v>1</v>
      </c>
      <c r="I7" s="23" t="s">
        <v>38</v>
      </c>
      <c r="J7" s="24">
        <v>93971</v>
      </c>
      <c r="K7" s="25">
        <v>4</v>
      </c>
      <c r="L7" s="33"/>
      <c r="M7" s="8"/>
      <c r="N7" s="8"/>
      <c r="O7" s="8"/>
      <c r="R7" s="8"/>
      <c r="S7" s="17" t="s">
        <v>48</v>
      </c>
      <c r="T7" s="23">
        <v>43</v>
      </c>
      <c r="U7" s="23">
        <v>38</v>
      </c>
      <c r="V7" s="23">
        <v>44</v>
      </c>
      <c r="W7" s="23">
        <v>44</v>
      </c>
      <c r="X7" s="23">
        <v>39</v>
      </c>
      <c r="Y7" s="23"/>
      <c r="Z7" s="27" t="s">
        <v>49</v>
      </c>
      <c r="AA7" s="23">
        <v>30</v>
      </c>
      <c r="AB7" s="23">
        <v>47</v>
      </c>
      <c r="AC7" s="23">
        <v>46</v>
      </c>
      <c r="AD7" s="23">
        <v>42</v>
      </c>
      <c r="AE7" s="23">
        <v>34</v>
      </c>
      <c r="AF7" s="8"/>
      <c r="AG7" s="30">
        <v>45000</v>
      </c>
      <c r="AH7" s="199">
        <v>2.5000000000000001E-2</v>
      </c>
    </row>
    <row r="8" spans="1:34" ht="14.25" x14ac:dyDescent="0.45">
      <c r="A8" s="8" t="s">
        <v>151</v>
      </c>
      <c r="B8" s="20" t="s">
        <v>59</v>
      </c>
      <c r="C8" s="8" t="s">
        <v>152</v>
      </c>
      <c r="D8" s="7">
        <v>956005921</v>
      </c>
      <c r="E8" s="21">
        <v>3033517837</v>
      </c>
      <c r="F8" s="8" t="s">
        <v>28</v>
      </c>
      <c r="G8" s="198">
        <v>43617</v>
      </c>
      <c r="H8" s="23">
        <f t="shared" ca="1" si="0"/>
        <v>1</v>
      </c>
      <c r="I8" s="23"/>
      <c r="J8" s="24">
        <v>36279</v>
      </c>
      <c r="K8" s="25">
        <v>4</v>
      </c>
      <c r="L8" s="33"/>
      <c r="M8" s="33"/>
      <c r="N8" s="8"/>
      <c r="O8" s="8"/>
      <c r="R8" s="8"/>
      <c r="S8" s="8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8"/>
      <c r="AG8" s="30">
        <v>55000</v>
      </c>
      <c r="AH8" s="31">
        <v>0.03</v>
      </c>
    </row>
    <row r="9" spans="1:34" ht="14.25" x14ac:dyDescent="0.45">
      <c r="A9" s="8" t="s">
        <v>689</v>
      </c>
      <c r="B9" s="20" t="s">
        <v>37</v>
      </c>
      <c r="C9" s="8" t="s">
        <v>670</v>
      </c>
      <c r="D9" s="7">
        <v>666264734</v>
      </c>
      <c r="E9" s="21">
        <v>9706412482</v>
      </c>
      <c r="F9" s="8" t="s">
        <v>22</v>
      </c>
      <c r="G9" s="198">
        <v>39080</v>
      </c>
      <c r="H9" s="23">
        <f t="shared" ca="1" si="0"/>
        <v>13</v>
      </c>
      <c r="I9" s="23" t="s">
        <v>23</v>
      </c>
      <c r="J9" s="24">
        <v>113942</v>
      </c>
      <c r="K9" s="25">
        <v>4</v>
      </c>
      <c r="L9" s="33"/>
      <c r="M9" s="8"/>
      <c r="N9" s="8"/>
      <c r="O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0">
        <v>65000</v>
      </c>
      <c r="AH9" s="199">
        <v>3.5000000000000003E-2</v>
      </c>
    </row>
    <row r="10" spans="1:34" ht="14.25" x14ac:dyDescent="0.45">
      <c r="A10" s="8" t="s">
        <v>194</v>
      </c>
      <c r="B10" s="20" t="s">
        <v>52</v>
      </c>
      <c r="C10" s="8" t="s">
        <v>188</v>
      </c>
      <c r="D10" s="7">
        <v>596008951</v>
      </c>
      <c r="E10" s="21">
        <v>7192338778</v>
      </c>
      <c r="F10" s="8" t="s">
        <v>28</v>
      </c>
      <c r="G10" s="198">
        <v>39567</v>
      </c>
      <c r="H10" s="23">
        <f t="shared" ca="1" si="0"/>
        <v>12</v>
      </c>
      <c r="I10" s="23"/>
      <c r="J10" s="24">
        <v>51174</v>
      </c>
      <c r="K10" s="25">
        <v>4</v>
      </c>
      <c r="L10" s="33"/>
      <c r="M10" s="8"/>
      <c r="N10" s="8"/>
      <c r="O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0">
        <v>75000</v>
      </c>
      <c r="AH10" s="31">
        <v>0.04</v>
      </c>
    </row>
    <row r="11" spans="1:34" ht="14.25" x14ac:dyDescent="0.45">
      <c r="A11" s="8" t="s">
        <v>339</v>
      </c>
      <c r="B11" s="20" t="s">
        <v>46</v>
      </c>
      <c r="C11" s="8" t="s">
        <v>230</v>
      </c>
      <c r="D11" s="7">
        <v>387110000</v>
      </c>
      <c r="E11" s="21">
        <v>3033162442</v>
      </c>
      <c r="F11" s="8" t="s">
        <v>22</v>
      </c>
      <c r="G11" s="198">
        <v>38185</v>
      </c>
      <c r="H11" s="23">
        <f t="shared" ca="1" si="0"/>
        <v>16</v>
      </c>
      <c r="I11" s="23" t="s">
        <v>42</v>
      </c>
      <c r="J11" s="24">
        <v>83252</v>
      </c>
      <c r="K11" s="25">
        <v>1</v>
      </c>
      <c r="L11" s="33"/>
      <c r="M11" s="8"/>
      <c r="N11" s="8"/>
      <c r="O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0">
        <v>85000</v>
      </c>
      <c r="AH11" s="199">
        <v>4.4999999999999998E-2</v>
      </c>
    </row>
    <row r="12" spans="1:34" ht="14.25" x14ac:dyDescent="0.45">
      <c r="A12" s="8" t="s">
        <v>518</v>
      </c>
      <c r="B12" s="20" t="s">
        <v>59</v>
      </c>
      <c r="C12" s="8" t="s">
        <v>515</v>
      </c>
      <c r="D12" s="7">
        <v>945008642</v>
      </c>
      <c r="E12" s="21">
        <v>7192543210</v>
      </c>
      <c r="F12" s="8" t="s">
        <v>22</v>
      </c>
      <c r="G12" s="198">
        <v>39294</v>
      </c>
      <c r="H12" s="23">
        <f t="shared" ca="1" si="0"/>
        <v>13</v>
      </c>
      <c r="I12" s="23" t="s">
        <v>55</v>
      </c>
      <c r="J12" s="24">
        <v>48695</v>
      </c>
      <c r="K12" s="25">
        <v>1</v>
      </c>
      <c r="L12" s="33"/>
      <c r="M12" s="8"/>
      <c r="N12" s="8"/>
      <c r="O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30">
        <v>95000</v>
      </c>
      <c r="AH12" s="31">
        <v>0.05</v>
      </c>
    </row>
    <row r="13" spans="1:34" ht="14.25" x14ac:dyDescent="0.45">
      <c r="A13" s="8" t="s">
        <v>445</v>
      </c>
      <c r="B13" s="20" t="s">
        <v>20</v>
      </c>
      <c r="C13" s="8" t="s">
        <v>428</v>
      </c>
      <c r="D13" s="7">
        <v>443620000</v>
      </c>
      <c r="E13" s="21">
        <v>3034273090</v>
      </c>
      <c r="F13" s="8" t="s">
        <v>33</v>
      </c>
      <c r="G13" s="198">
        <v>40540</v>
      </c>
      <c r="H13" s="23">
        <f t="shared" ca="1" si="0"/>
        <v>9</v>
      </c>
      <c r="I13" s="23"/>
      <c r="J13" s="24">
        <v>38993</v>
      </c>
      <c r="K13" s="25">
        <v>3</v>
      </c>
      <c r="L13" s="33"/>
      <c r="M13" s="8"/>
      <c r="N13" s="8"/>
      <c r="O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4.25" x14ac:dyDescent="0.45">
      <c r="A14" s="8" t="s">
        <v>641</v>
      </c>
      <c r="B14" s="20" t="s">
        <v>20</v>
      </c>
      <c r="C14" s="8" t="s">
        <v>599</v>
      </c>
      <c r="D14" s="7">
        <v>355003996</v>
      </c>
      <c r="E14" s="21">
        <v>3034919822</v>
      </c>
      <c r="F14" s="8" t="s">
        <v>29</v>
      </c>
      <c r="G14" s="198">
        <v>41079</v>
      </c>
      <c r="H14" s="23">
        <f t="shared" ca="1" si="0"/>
        <v>8</v>
      </c>
      <c r="I14" s="23" t="s">
        <v>42</v>
      </c>
      <c r="J14" s="24">
        <v>37653</v>
      </c>
      <c r="K14" s="25">
        <v>4</v>
      </c>
      <c r="L14" s="33"/>
      <c r="M14" s="8"/>
      <c r="N14" s="8"/>
      <c r="O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4.25" x14ac:dyDescent="0.45">
      <c r="A15" s="8" t="s">
        <v>727</v>
      </c>
      <c r="B15" s="20" t="s">
        <v>46</v>
      </c>
      <c r="C15" s="8" t="s">
        <v>670</v>
      </c>
      <c r="D15" s="7">
        <v>306001172</v>
      </c>
      <c r="E15" s="21">
        <v>9703922813</v>
      </c>
      <c r="F15" s="8" t="s">
        <v>22</v>
      </c>
      <c r="G15" s="198">
        <v>37590</v>
      </c>
      <c r="H15" s="23">
        <f t="shared" ca="1" si="0"/>
        <v>17</v>
      </c>
      <c r="I15" s="23" t="s">
        <v>53</v>
      </c>
      <c r="J15" s="24">
        <v>115130</v>
      </c>
      <c r="K15" s="25">
        <v>1</v>
      </c>
      <c r="L15" s="33"/>
      <c r="M15" s="8"/>
      <c r="N15" s="8"/>
      <c r="O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4.25" x14ac:dyDescent="0.45">
      <c r="A16" s="8" t="s">
        <v>588</v>
      </c>
      <c r="B16" s="20" t="s">
        <v>46</v>
      </c>
      <c r="C16" s="8" t="s">
        <v>515</v>
      </c>
      <c r="D16" s="7">
        <v>159007303</v>
      </c>
      <c r="E16" s="21">
        <v>7192581491</v>
      </c>
      <c r="F16" s="8" t="s">
        <v>33</v>
      </c>
      <c r="G16" s="198">
        <v>40091</v>
      </c>
      <c r="H16" s="23">
        <f t="shared" ca="1" si="0"/>
        <v>10</v>
      </c>
      <c r="I16" s="23"/>
      <c r="J16" s="24">
        <v>118325</v>
      </c>
      <c r="K16" s="25">
        <v>4</v>
      </c>
      <c r="L16" s="33"/>
      <c r="M16" s="8"/>
      <c r="N16" s="8"/>
      <c r="O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14.25" x14ac:dyDescent="0.45">
      <c r="A17" s="8" t="s">
        <v>528</v>
      </c>
      <c r="B17" s="20" t="s">
        <v>20</v>
      </c>
      <c r="C17" s="8" t="s">
        <v>515</v>
      </c>
      <c r="D17" s="7">
        <v>172009036</v>
      </c>
      <c r="E17" s="21">
        <v>7194160215</v>
      </c>
      <c r="F17" s="8" t="s">
        <v>22</v>
      </c>
      <c r="G17" s="198">
        <v>38293</v>
      </c>
      <c r="H17" s="23">
        <f t="shared" ca="1" si="0"/>
        <v>15</v>
      </c>
      <c r="I17" s="23" t="s">
        <v>23</v>
      </c>
      <c r="J17" s="24">
        <v>66752</v>
      </c>
      <c r="K17" s="25">
        <v>4</v>
      </c>
      <c r="L17" s="33"/>
      <c r="M17" s="8"/>
      <c r="N17" s="8"/>
      <c r="O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ht="14.25" x14ac:dyDescent="0.45">
      <c r="A18" s="8" t="s">
        <v>448</v>
      </c>
      <c r="B18" s="20" t="s">
        <v>59</v>
      </c>
      <c r="C18" s="8" t="s">
        <v>428</v>
      </c>
      <c r="D18" s="7">
        <v>881890000</v>
      </c>
      <c r="E18" s="21">
        <v>7196844371</v>
      </c>
      <c r="F18" s="8" t="s">
        <v>22</v>
      </c>
      <c r="G18" s="198">
        <v>39479</v>
      </c>
      <c r="H18" s="23">
        <f t="shared" ca="1" si="0"/>
        <v>12</v>
      </c>
      <c r="I18" s="23" t="s">
        <v>53</v>
      </c>
      <c r="J18" s="24">
        <v>31046</v>
      </c>
      <c r="K18" s="25">
        <v>2</v>
      </c>
      <c r="L18" s="33"/>
      <c r="M18" s="8"/>
      <c r="N18" s="8"/>
      <c r="O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ht="14.25" x14ac:dyDescent="0.45">
      <c r="A19" s="8" t="s">
        <v>643</v>
      </c>
      <c r="B19" s="20" t="s">
        <v>52</v>
      </c>
      <c r="C19" s="8" t="s">
        <v>599</v>
      </c>
      <c r="D19" s="7">
        <v>744005022</v>
      </c>
      <c r="E19" s="21">
        <v>3034713634</v>
      </c>
      <c r="F19" s="8" t="s">
        <v>22</v>
      </c>
      <c r="G19" s="198">
        <v>41657</v>
      </c>
      <c r="H19" s="23">
        <f t="shared" ca="1" si="0"/>
        <v>6</v>
      </c>
      <c r="I19" s="23" t="s">
        <v>53</v>
      </c>
      <c r="J19" s="24">
        <v>110497</v>
      </c>
      <c r="K19" s="25">
        <v>3</v>
      </c>
      <c r="L19" s="33"/>
      <c r="M19" s="8"/>
      <c r="N19" s="8"/>
      <c r="O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4.25" x14ac:dyDescent="0.45">
      <c r="A20" s="8" t="s">
        <v>735</v>
      </c>
      <c r="B20" s="20" t="s">
        <v>46</v>
      </c>
      <c r="C20" s="8" t="s">
        <v>670</v>
      </c>
      <c r="D20" s="7">
        <v>855810000</v>
      </c>
      <c r="E20" s="21">
        <v>3035717431</v>
      </c>
      <c r="F20" s="8" t="s">
        <v>22</v>
      </c>
      <c r="G20" s="198">
        <v>42587</v>
      </c>
      <c r="H20" s="23">
        <f t="shared" ca="1" si="0"/>
        <v>4</v>
      </c>
      <c r="I20" s="23" t="s">
        <v>23</v>
      </c>
      <c r="J20" s="24">
        <v>32974</v>
      </c>
      <c r="K20" s="25">
        <v>3</v>
      </c>
      <c r="L20" s="33"/>
      <c r="M20" s="8"/>
      <c r="N20" s="8"/>
      <c r="O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ht="14.25" x14ac:dyDescent="0.45">
      <c r="A21" s="8" t="s">
        <v>270</v>
      </c>
      <c r="B21" s="20" t="s">
        <v>27</v>
      </c>
      <c r="C21" s="8" t="s">
        <v>230</v>
      </c>
      <c r="D21" s="7">
        <v>156001996</v>
      </c>
      <c r="E21" s="21">
        <v>7196681578</v>
      </c>
      <c r="F21" s="8" t="s">
        <v>33</v>
      </c>
      <c r="G21" s="198">
        <v>37335</v>
      </c>
      <c r="H21" s="23">
        <f t="shared" ca="1" si="0"/>
        <v>18</v>
      </c>
      <c r="I21" s="23"/>
      <c r="J21" s="24">
        <v>85048</v>
      </c>
      <c r="K21" s="25">
        <v>4</v>
      </c>
      <c r="L21" s="33"/>
      <c r="M21" s="8"/>
      <c r="N21" s="8"/>
      <c r="O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ht="14.25" x14ac:dyDescent="0.45">
      <c r="A22" s="8" t="s">
        <v>130</v>
      </c>
      <c r="B22" s="20" t="s">
        <v>59</v>
      </c>
      <c r="C22" s="8" t="s">
        <v>87</v>
      </c>
      <c r="D22" s="7">
        <v>206004960</v>
      </c>
      <c r="E22" s="21">
        <v>3038356334</v>
      </c>
      <c r="F22" s="8" t="s">
        <v>22</v>
      </c>
      <c r="G22" s="198">
        <v>43578</v>
      </c>
      <c r="H22" s="23">
        <f t="shared" ca="1" si="0"/>
        <v>1</v>
      </c>
      <c r="I22" s="23" t="s">
        <v>42</v>
      </c>
      <c r="J22" s="24">
        <v>51124</v>
      </c>
      <c r="K22" s="25">
        <v>1</v>
      </c>
      <c r="L22" s="33"/>
      <c r="M22" s="8"/>
      <c r="N22" s="8"/>
      <c r="O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ht="14.25" x14ac:dyDescent="0.45">
      <c r="A23" s="8" t="s">
        <v>115</v>
      </c>
      <c r="B23" s="20" t="s">
        <v>20</v>
      </c>
      <c r="C23" s="8" t="s">
        <v>87</v>
      </c>
      <c r="D23" s="7">
        <v>774920000</v>
      </c>
      <c r="E23" s="21">
        <v>3033274978</v>
      </c>
      <c r="F23" s="8" t="s">
        <v>33</v>
      </c>
      <c r="G23" s="198">
        <v>42274</v>
      </c>
      <c r="H23" s="23">
        <f t="shared" ca="1" si="0"/>
        <v>4</v>
      </c>
      <c r="I23" s="23"/>
      <c r="J23" s="24">
        <v>109652</v>
      </c>
      <c r="K23" s="25">
        <v>3</v>
      </c>
      <c r="L23" s="33"/>
      <c r="M23" s="8"/>
      <c r="N23" s="8"/>
      <c r="O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ht="14.25" x14ac:dyDescent="0.45">
      <c r="A24" s="8" t="s">
        <v>149</v>
      </c>
      <c r="B24" s="20" t="s">
        <v>52</v>
      </c>
      <c r="C24" s="8" t="s">
        <v>144</v>
      </c>
      <c r="D24" s="7">
        <v>428005568</v>
      </c>
      <c r="E24" s="21">
        <v>5053173691</v>
      </c>
      <c r="F24" s="8" t="s">
        <v>22</v>
      </c>
      <c r="G24" s="198">
        <v>42692</v>
      </c>
      <c r="H24" s="23">
        <f t="shared" ca="1" si="0"/>
        <v>3</v>
      </c>
      <c r="I24" s="23" t="s">
        <v>23</v>
      </c>
      <c r="J24" s="24">
        <v>93878</v>
      </c>
      <c r="K24" s="25">
        <v>4</v>
      </c>
      <c r="L24" s="33"/>
      <c r="M24" s="8"/>
      <c r="N24" s="8"/>
      <c r="O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ht="14.25" x14ac:dyDescent="0.45">
      <c r="A25" s="8" t="s">
        <v>538</v>
      </c>
      <c r="B25" s="20" t="s">
        <v>37</v>
      </c>
      <c r="C25" s="8" t="s">
        <v>515</v>
      </c>
      <c r="D25" s="7">
        <v>616001586</v>
      </c>
      <c r="E25" s="21">
        <v>7198488350</v>
      </c>
      <c r="F25" s="8" t="s">
        <v>22</v>
      </c>
      <c r="G25" s="198">
        <v>41727</v>
      </c>
      <c r="H25" s="23">
        <f t="shared" ca="1" si="0"/>
        <v>6</v>
      </c>
      <c r="I25" s="23" t="s">
        <v>55</v>
      </c>
      <c r="J25" s="24">
        <v>80956</v>
      </c>
      <c r="K25" s="25">
        <v>2</v>
      </c>
      <c r="L25" s="33"/>
      <c r="M25" s="8"/>
      <c r="N25" s="8"/>
      <c r="O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ht="14.25" x14ac:dyDescent="0.45">
      <c r="A26" s="8" t="s">
        <v>340</v>
      </c>
      <c r="B26" s="20" t="s">
        <v>27</v>
      </c>
      <c r="C26" s="8" t="s">
        <v>230</v>
      </c>
      <c r="D26" s="7">
        <v>642003345</v>
      </c>
      <c r="E26" s="21">
        <v>9704018412</v>
      </c>
      <c r="F26" s="8" t="s">
        <v>29</v>
      </c>
      <c r="G26" s="198">
        <v>38647</v>
      </c>
      <c r="H26" s="23">
        <f t="shared" ca="1" si="0"/>
        <v>14</v>
      </c>
      <c r="I26" s="23" t="s">
        <v>23</v>
      </c>
      <c r="J26" s="24">
        <v>61571</v>
      </c>
      <c r="K26" s="25">
        <v>5</v>
      </c>
      <c r="L26" s="33"/>
      <c r="M26" s="8"/>
      <c r="N26" s="8"/>
      <c r="O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ht="14.25" x14ac:dyDescent="0.45">
      <c r="A27" s="8" t="s">
        <v>341</v>
      </c>
      <c r="B27" s="20" t="s">
        <v>59</v>
      </c>
      <c r="C27" s="8" t="s">
        <v>230</v>
      </c>
      <c r="D27" s="7">
        <v>253390000</v>
      </c>
      <c r="E27" s="21">
        <v>3032140101</v>
      </c>
      <c r="F27" s="8" t="s">
        <v>22</v>
      </c>
      <c r="G27" s="198">
        <v>38492</v>
      </c>
      <c r="H27" s="23">
        <f t="shared" ca="1" si="0"/>
        <v>15</v>
      </c>
      <c r="I27" s="23" t="s">
        <v>53</v>
      </c>
      <c r="J27" s="24">
        <v>58436</v>
      </c>
      <c r="K27" s="25">
        <v>2</v>
      </c>
      <c r="L27" s="33"/>
      <c r="M27" s="8"/>
      <c r="N27" s="8"/>
      <c r="O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ht="14.25" x14ac:dyDescent="0.45">
      <c r="A28" s="8" t="s">
        <v>271</v>
      </c>
      <c r="B28" s="20" t="s">
        <v>27</v>
      </c>
      <c r="C28" s="8" t="s">
        <v>230</v>
      </c>
      <c r="D28" s="7">
        <v>154580000</v>
      </c>
      <c r="E28" s="21">
        <v>9704919418</v>
      </c>
      <c r="F28" s="8" t="s">
        <v>22</v>
      </c>
      <c r="G28" s="198">
        <v>37787</v>
      </c>
      <c r="H28" s="23">
        <f t="shared" ca="1" si="0"/>
        <v>17</v>
      </c>
      <c r="I28" s="23" t="s">
        <v>23</v>
      </c>
      <c r="J28" s="24">
        <v>106933</v>
      </c>
      <c r="K28" s="25">
        <v>4</v>
      </c>
      <c r="L28" s="33"/>
      <c r="M28" s="8"/>
      <c r="N28" s="8"/>
      <c r="O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14.25" x14ac:dyDescent="0.45">
      <c r="A29" s="8" t="s">
        <v>562</v>
      </c>
      <c r="B29" s="20" t="s">
        <v>46</v>
      </c>
      <c r="C29" s="8" t="s">
        <v>515</v>
      </c>
      <c r="D29" s="7">
        <v>359006055</v>
      </c>
      <c r="E29" s="21">
        <v>9701376854</v>
      </c>
      <c r="F29" s="8" t="s">
        <v>29</v>
      </c>
      <c r="G29" s="198">
        <v>39388</v>
      </c>
      <c r="H29" s="23">
        <f t="shared" ca="1" si="0"/>
        <v>12</v>
      </c>
      <c r="I29" s="23" t="s">
        <v>42</v>
      </c>
      <c r="J29" s="24">
        <v>60390</v>
      </c>
      <c r="K29" s="25">
        <v>5</v>
      </c>
      <c r="L29" s="33"/>
      <c r="M29" s="8"/>
      <c r="N29" s="8"/>
      <c r="O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4.25" x14ac:dyDescent="0.45">
      <c r="A30" s="8" t="s">
        <v>99</v>
      </c>
      <c r="B30" s="20" t="s">
        <v>46</v>
      </c>
      <c r="C30" s="8" t="s">
        <v>87</v>
      </c>
      <c r="D30" s="7">
        <v>666587824</v>
      </c>
      <c r="E30" s="21">
        <v>3034629972</v>
      </c>
      <c r="F30" s="8" t="s">
        <v>22</v>
      </c>
      <c r="G30" s="198">
        <v>38511</v>
      </c>
      <c r="H30" s="23">
        <f t="shared" ca="1" si="0"/>
        <v>15</v>
      </c>
      <c r="I30" s="23" t="s">
        <v>38</v>
      </c>
      <c r="J30" s="24">
        <v>102406</v>
      </c>
      <c r="K30" s="25">
        <v>3</v>
      </c>
      <c r="L30" s="33"/>
      <c r="M30" s="8"/>
      <c r="N30" s="8"/>
      <c r="O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ht="14.25" x14ac:dyDescent="0.45">
      <c r="A31" s="8" t="s">
        <v>412</v>
      </c>
      <c r="B31" s="20" t="s">
        <v>37</v>
      </c>
      <c r="C31" s="8" t="s">
        <v>379</v>
      </c>
      <c r="D31" s="7">
        <v>749005440</v>
      </c>
      <c r="E31" s="21">
        <v>9703077504</v>
      </c>
      <c r="F31" s="8" t="s">
        <v>33</v>
      </c>
      <c r="G31" s="198">
        <v>37358</v>
      </c>
      <c r="H31" s="23">
        <f t="shared" ca="1" si="0"/>
        <v>18</v>
      </c>
      <c r="I31" s="23"/>
      <c r="J31" s="24">
        <v>38280</v>
      </c>
      <c r="K31" s="25">
        <v>5</v>
      </c>
      <c r="L31" s="33"/>
      <c r="M31" s="8"/>
      <c r="N31" s="8"/>
      <c r="O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14.25" x14ac:dyDescent="0.45">
      <c r="A32" s="8" t="s">
        <v>359</v>
      </c>
      <c r="B32" s="20" t="s">
        <v>37</v>
      </c>
      <c r="C32" s="8" t="s">
        <v>230</v>
      </c>
      <c r="D32" s="7">
        <v>666512873</v>
      </c>
      <c r="E32" s="21">
        <v>7196410575</v>
      </c>
      <c r="F32" s="8" t="s">
        <v>22</v>
      </c>
      <c r="G32" s="198">
        <v>38665</v>
      </c>
      <c r="H32" s="23">
        <f t="shared" ca="1" si="0"/>
        <v>14</v>
      </c>
      <c r="I32" s="23" t="s">
        <v>23</v>
      </c>
      <c r="J32" s="24">
        <v>78302</v>
      </c>
      <c r="K32" s="25">
        <v>4</v>
      </c>
      <c r="L32" s="33"/>
      <c r="M32" s="8"/>
      <c r="N32" s="8"/>
      <c r="O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ht="14.25" x14ac:dyDescent="0.45">
      <c r="A33" s="8" t="s">
        <v>614</v>
      </c>
      <c r="B33" s="20" t="s">
        <v>46</v>
      </c>
      <c r="C33" s="8" t="s">
        <v>599</v>
      </c>
      <c r="D33" s="7">
        <v>666714925</v>
      </c>
      <c r="E33" s="21">
        <v>3032604602</v>
      </c>
      <c r="F33" s="8" t="s">
        <v>22</v>
      </c>
      <c r="G33" s="198">
        <v>37464</v>
      </c>
      <c r="H33" s="23">
        <f t="shared" ca="1" si="0"/>
        <v>18</v>
      </c>
      <c r="I33" s="23" t="s">
        <v>23</v>
      </c>
      <c r="J33" s="24">
        <v>71544</v>
      </c>
      <c r="K33" s="25">
        <v>4</v>
      </c>
      <c r="L33" s="33"/>
      <c r="M33" s="8"/>
      <c r="N33" s="8"/>
      <c r="O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4.25" x14ac:dyDescent="0.45">
      <c r="A34" s="8" t="s">
        <v>349</v>
      </c>
      <c r="B34" s="20" t="s">
        <v>27</v>
      </c>
      <c r="C34" s="8" t="s">
        <v>230</v>
      </c>
      <c r="D34" s="7">
        <v>827001685</v>
      </c>
      <c r="E34" s="21">
        <v>7194854867</v>
      </c>
      <c r="F34" s="8" t="s">
        <v>22</v>
      </c>
      <c r="G34" s="198">
        <v>39105</v>
      </c>
      <c r="H34" s="23">
        <f t="shared" ca="1" si="0"/>
        <v>13</v>
      </c>
      <c r="I34" s="23" t="s">
        <v>23</v>
      </c>
      <c r="J34" s="24">
        <v>103712</v>
      </c>
      <c r="K34" s="25">
        <v>1</v>
      </c>
      <c r="L34" s="33"/>
      <c r="M34" s="8"/>
      <c r="N34" s="8"/>
      <c r="O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ht="14.25" x14ac:dyDescent="0.45">
      <c r="A35" s="8" t="s">
        <v>720</v>
      </c>
      <c r="B35" s="20" t="s">
        <v>20</v>
      </c>
      <c r="C35" s="8" t="s">
        <v>670</v>
      </c>
      <c r="D35" s="7">
        <v>620001773</v>
      </c>
      <c r="E35" s="21">
        <v>3035821616</v>
      </c>
      <c r="F35" s="8" t="s">
        <v>28</v>
      </c>
      <c r="G35" s="198">
        <v>41950</v>
      </c>
      <c r="H35" s="23">
        <f t="shared" ca="1" si="0"/>
        <v>5</v>
      </c>
      <c r="I35" s="23"/>
      <c r="J35" s="24">
        <v>49294</v>
      </c>
      <c r="K35" s="25">
        <v>2</v>
      </c>
      <c r="L35" s="33"/>
      <c r="M35" s="8"/>
      <c r="N35" s="8"/>
      <c r="O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ht="14.25" x14ac:dyDescent="0.45">
      <c r="A36" s="8" t="s">
        <v>176</v>
      </c>
      <c r="B36" s="20" t="s">
        <v>20</v>
      </c>
      <c r="C36" s="8" t="s">
        <v>162</v>
      </c>
      <c r="D36" s="7">
        <v>666936066</v>
      </c>
      <c r="E36" s="21">
        <v>5057230063</v>
      </c>
      <c r="F36" s="8" t="s">
        <v>22</v>
      </c>
      <c r="G36" s="198">
        <v>36751</v>
      </c>
      <c r="H36" s="23">
        <f t="shared" ca="1" si="0"/>
        <v>19</v>
      </c>
      <c r="I36" s="23" t="s">
        <v>53</v>
      </c>
      <c r="J36" s="24">
        <v>49658</v>
      </c>
      <c r="K36" s="25">
        <v>5</v>
      </c>
      <c r="L36" s="33"/>
      <c r="M36" s="8"/>
      <c r="N36" s="8"/>
      <c r="O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ht="14.25" x14ac:dyDescent="0.45">
      <c r="A37" s="8" t="s">
        <v>26</v>
      </c>
      <c r="B37" s="20" t="s">
        <v>27</v>
      </c>
      <c r="C37" s="8" t="s">
        <v>21</v>
      </c>
      <c r="D37" s="7">
        <v>176001160</v>
      </c>
      <c r="E37" s="21">
        <v>7195818082</v>
      </c>
      <c r="F37" s="8" t="s">
        <v>28</v>
      </c>
      <c r="G37" s="198">
        <v>37150</v>
      </c>
      <c r="H37" s="23">
        <f t="shared" ca="1" si="0"/>
        <v>18</v>
      </c>
      <c r="I37" s="23"/>
      <c r="J37" s="24">
        <v>47098</v>
      </c>
      <c r="K37" s="25">
        <v>2</v>
      </c>
      <c r="L37" s="33"/>
      <c r="M37" s="26"/>
      <c r="N37" s="8"/>
      <c r="O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ht="14.25" x14ac:dyDescent="0.45">
      <c r="A38" s="8" t="s">
        <v>61</v>
      </c>
      <c r="B38" s="20" t="s">
        <v>20</v>
      </c>
      <c r="C38" s="8" t="s">
        <v>47</v>
      </c>
      <c r="D38" s="7">
        <v>155590000</v>
      </c>
      <c r="E38" s="21">
        <v>9705230846</v>
      </c>
      <c r="F38" s="8" t="s">
        <v>28</v>
      </c>
      <c r="G38" s="198">
        <v>43430</v>
      </c>
      <c r="H38" s="23">
        <f t="shared" ca="1" si="0"/>
        <v>1</v>
      </c>
      <c r="I38" s="23"/>
      <c r="J38" s="24">
        <v>14039</v>
      </c>
      <c r="K38" s="25">
        <v>4</v>
      </c>
      <c r="L38" s="33"/>
      <c r="M38" s="8"/>
      <c r="N38" s="8"/>
      <c r="O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ht="14.25" x14ac:dyDescent="0.45">
      <c r="A39" s="8" t="s">
        <v>81</v>
      </c>
      <c r="B39" s="20" t="s">
        <v>46</v>
      </c>
      <c r="C39" s="8" t="s">
        <v>82</v>
      </c>
      <c r="D39" s="7">
        <v>628007688</v>
      </c>
      <c r="E39" s="21">
        <v>9708085402</v>
      </c>
      <c r="F39" s="8" t="s">
        <v>29</v>
      </c>
      <c r="G39" s="198">
        <v>42721</v>
      </c>
      <c r="H39" s="23">
        <f t="shared" ca="1" si="0"/>
        <v>3</v>
      </c>
      <c r="I39" s="23" t="s">
        <v>38</v>
      </c>
      <c r="J39" s="24">
        <v>60845</v>
      </c>
      <c r="K39" s="25">
        <v>3</v>
      </c>
      <c r="L39" s="33"/>
      <c r="M39" s="33"/>
      <c r="N39" s="8"/>
      <c r="O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ht="14.25" x14ac:dyDescent="0.45">
      <c r="A40" s="8" t="s">
        <v>484</v>
      </c>
      <c r="B40" s="20" t="s">
        <v>27</v>
      </c>
      <c r="C40" s="8" t="s">
        <v>455</v>
      </c>
      <c r="D40" s="7">
        <v>666271622</v>
      </c>
      <c r="E40" s="21">
        <v>7194373324</v>
      </c>
      <c r="F40" s="8" t="s">
        <v>33</v>
      </c>
      <c r="G40" s="198">
        <v>37806</v>
      </c>
      <c r="H40" s="23">
        <f t="shared" ca="1" si="0"/>
        <v>17</v>
      </c>
      <c r="I40" s="23"/>
      <c r="J40" s="24">
        <v>88057</v>
      </c>
      <c r="K40" s="25">
        <v>2</v>
      </c>
      <c r="L40" s="33"/>
      <c r="M40" s="8"/>
      <c r="N40" s="8"/>
      <c r="O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4.25" x14ac:dyDescent="0.45">
      <c r="A41" s="8" t="s">
        <v>332</v>
      </c>
      <c r="B41" s="20" t="s">
        <v>52</v>
      </c>
      <c r="C41" s="8" t="s">
        <v>230</v>
      </c>
      <c r="D41" s="7">
        <v>980004543</v>
      </c>
      <c r="E41" s="21">
        <v>3038652588</v>
      </c>
      <c r="F41" s="8" t="s">
        <v>22</v>
      </c>
      <c r="G41" s="198">
        <v>40533</v>
      </c>
      <c r="H41" s="23">
        <f t="shared" ca="1" si="0"/>
        <v>9</v>
      </c>
      <c r="I41" s="23" t="s">
        <v>53</v>
      </c>
      <c r="J41" s="24">
        <v>33409</v>
      </c>
      <c r="K41" s="25">
        <v>4</v>
      </c>
      <c r="L41" s="33"/>
      <c r="M41" s="8"/>
      <c r="N41" s="8"/>
      <c r="O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 ht="14.25" x14ac:dyDescent="0.45">
      <c r="A42" s="8" t="s">
        <v>678</v>
      </c>
      <c r="B42" s="20" t="s">
        <v>52</v>
      </c>
      <c r="C42" s="8" t="s">
        <v>670</v>
      </c>
      <c r="D42" s="7">
        <v>913006138</v>
      </c>
      <c r="E42" s="21">
        <v>3036060038</v>
      </c>
      <c r="F42" s="8" t="s">
        <v>22</v>
      </c>
      <c r="G42" s="198">
        <v>42475</v>
      </c>
      <c r="H42" s="23">
        <f t="shared" ca="1" si="0"/>
        <v>4</v>
      </c>
      <c r="I42" s="23" t="s">
        <v>38</v>
      </c>
      <c r="J42" s="24">
        <v>33911</v>
      </c>
      <c r="K42" s="25">
        <v>2</v>
      </c>
      <c r="L42" s="33"/>
      <c r="M42" s="8"/>
      <c r="N42" s="8"/>
      <c r="O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 ht="14.25" x14ac:dyDescent="0.45">
      <c r="A43" s="8" t="s">
        <v>78</v>
      </c>
      <c r="B43" s="20" t="s">
        <v>46</v>
      </c>
      <c r="C43" s="8" t="s">
        <v>71</v>
      </c>
      <c r="D43" s="7">
        <v>187003202</v>
      </c>
      <c r="E43" s="21">
        <v>3033539483</v>
      </c>
      <c r="F43" s="8" t="s">
        <v>22</v>
      </c>
      <c r="G43" s="198">
        <v>39518</v>
      </c>
      <c r="H43" s="23">
        <f t="shared" ca="1" si="0"/>
        <v>12</v>
      </c>
      <c r="I43" s="23" t="s">
        <v>55</v>
      </c>
      <c r="J43" s="24">
        <v>63162</v>
      </c>
      <c r="K43" s="25">
        <v>1</v>
      </c>
      <c r="L43" s="33"/>
      <c r="M43" s="8"/>
      <c r="N43" s="8"/>
      <c r="O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 ht="14.25" x14ac:dyDescent="0.45">
      <c r="A44" s="8" t="s">
        <v>195</v>
      </c>
      <c r="B44" s="20" t="s">
        <v>59</v>
      </c>
      <c r="C44" s="8" t="s">
        <v>188</v>
      </c>
      <c r="D44" s="7">
        <v>953009895</v>
      </c>
      <c r="E44" s="21">
        <v>9701156902</v>
      </c>
      <c r="F44" s="8" t="s">
        <v>33</v>
      </c>
      <c r="G44" s="198">
        <v>38075</v>
      </c>
      <c r="H44" s="23">
        <f t="shared" ca="1" si="0"/>
        <v>16</v>
      </c>
      <c r="I44" s="23"/>
      <c r="J44" s="24">
        <v>34795</v>
      </c>
      <c r="K44" s="25">
        <v>4</v>
      </c>
      <c r="L44" s="33"/>
      <c r="M44" s="8"/>
      <c r="N44" s="8"/>
      <c r="O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 ht="14.25" x14ac:dyDescent="0.45">
      <c r="A45" s="8" t="s">
        <v>145</v>
      </c>
      <c r="B45" s="20" t="s">
        <v>46</v>
      </c>
      <c r="C45" s="8" t="s">
        <v>144</v>
      </c>
      <c r="D45" s="7">
        <v>596002655</v>
      </c>
      <c r="E45" s="21">
        <v>3034924736</v>
      </c>
      <c r="F45" s="8" t="s">
        <v>33</v>
      </c>
      <c r="G45" s="198">
        <v>42059</v>
      </c>
      <c r="H45" s="23">
        <f t="shared" ca="1" si="0"/>
        <v>5</v>
      </c>
      <c r="I45" s="23"/>
      <c r="J45" s="24">
        <v>104095</v>
      </c>
      <c r="K45" s="25">
        <v>2</v>
      </c>
      <c r="L45" s="33"/>
      <c r="M45" s="8"/>
      <c r="N45" s="8"/>
      <c r="O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 ht="14.25" x14ac:dyDescent="0.45">
      <c r="A46" s="8" t="s">
        <v>748</v>
      </c>
      <c r="B46" s="20" t="s">
        <v>52</v>
      </c>
      <c r="C46" s="8" t="s">
        <v>670</v>
      </c>
      <c r="D46" s="7">
        <v>928004781</v>
      </c>
      <c r="E46" s="21">
        <v>9704100997</v>
      </c>
      <c r="F46" s="8" t="s">
        <v>22</v>
      </c>
      <c r="G46" s="198">
        <v>42983</v>
      </c>
      <c r="H46" s="23">
        <f t="shared" ca="1" si="0"/>
        <v>2</v>
      </c>
      <c r="I46" s="23" t="s">
        <v>23</v>
      </c>
      <c r="J46" s="24">
        <v>30122</v>
      </c>
      <c r="K46" s="25">
        <v>5</v>
      </c>
      <c r="L46" s="33"/>
      <c r="M46" s="8"/>
      <c r="N46" s="8"/>
      <c r="O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 ht="14.25" x14ac:dyDescent="0.45">
      <c r="A47" s="8" t="s">
        <v>415</v>
      </c>
      <c r="B47" s="20" t="s">
        <v>46</v>
      </c>
      <c r="C47" s="8" t="s">
        <v>379</v>
      </c>
      <c r="D47" s="7">
        <v>666718025</v>
      </c>
      <c r="E47" s="21">
        <v>3037237007</v>
      </c>
      <c r="F47" s="8" t="s">
        <v>33</v>
      </c>
      <c r="G47" s="198">
        <v>40007</v>
      </c>
      <c r="H47" s="23">
        <f t="shared" ca="1" si="0"/>
        <v>11</v>
      </c>
      <c r="I47" s="23"/>
      <c r="J47" s="24">
        <v>66264</v>
      </c>
      <c r="K47" s="25">
        <v>4</v>
      </c>
      <c r="L47" s="33"/>
      <c r="M47" s="8"/>
      <c r="N47" s="8"/>
      <c r="O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 ht="14.25" x14ac:dyDescent="0.45">
      <c r="A48" s="8" t="s">
        <v>335</v>
      </c>
      <c r="B48" s="20" t="s">
        <v>59</v>
      </c>
      <c r="C48" s="8" t="s">
        <v>230</v>
      </c>
      <c r="D48" s="7">
        <v>305009602</v>
      </c>
      <c r="E48" s="21">
        <v>9706194175</v>
      </c>
      <c r="F48" s="8" t="s">
        <v>22</v>
      </c>
      <c r="G48" s="198">
        <v>36935</v>
      </c>
      <c r="H48" s="23">
        <f t="shared" ca="1" si="0"/>
        <v>19</v>
      </c>
      <c r="I48" s="23" t="s">
        <v>23</v>
      </c>
      <c r="J48" s="24">
        <v>69881</v>
      </c>
      <c r="K48" s="25">
        <v>4</v>
      </c>
      <c r="L48" s="33"/>
      <c r="M48" s="8"/>
      <c r="N48" s="8"/>
      <c r="O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 ht="14.25" x14ac:dyDescent="0.45">
      <c r="A49" s="8" t="s">
        <v>644</v>
      </c>
      <c r="B49" s="20" t="s">
        <v>46</v>
      </c>
      <c r="C49" s="8" t="s">
        <v>599</v>
      </c>
      <c r="D49" s="7">
        <v>666465222</v>
      </c>
      <c r="E49" s="21">
        <v>3036408497</v>
      </c>
      <c r="F49" s="8" t="s">
        <v>22</v>
      </c>
      <c r="G49" s="198">
        <v>42206</v>
      </c>
      <c r="H49" s="23">
        <f t="shared" ca="1" si="0"/>
        <v>5</v>
      </c>
      <c r="I49" s="23" t="s">
        <v>23</v>
      </c>
      <c r="J49" s="24">
        <v>97099</v>
      </c>
      <c r="K49" s="25">
        <v>3</v>
      </c>
      <c r="L49" s="33"/>
      <c r="M49" s="8"/>
      <c r="N49" s="8"/>
      <c r="O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 ht="14.25" x14ac:dyDescent="0.45">
      <c r="A50" s="8" t="s">
        <v>225</v>
      </c>
      <c r="B50" s="20" t="s">
        <v>52</v>
      </c>
      <c r="C50" s="8" t="s">
        <v>221</v>
      </c>
      <c r="D50" s="7">
        <v>342007523</v>
      </c>
      <c r="E50" s="21">
        <v>9704562999</v>
      </c>
      <c r="F50" s="8" t="s">
        <v>22</v>
      </c>
      <c r="G50" s="198">
        <v>40347</v>
      </c>
      <c r="H50" s="23">
        <f t="shared" ca="1" si="0"/>
        <v>10</v>
      </c>
      <c r="I50" s="23" t="s">
        <v>42</v>
      </c>
      <c r="J50" s="24">
        <v>59598</v>
      </c>
      <c r="K50" s="25">
        <v>1</v>
      </c>
      <c r="L50" s="33"/>
      <c r="M50" s="8"/>
      <c r="N50" s="8"/>
      <c r="O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ht="14.25" x14ac:dyDescent="0.45">
      <c r="A51" s="8" t="s">
        <v>432</v>
      </c>
      <c r="B51" s="20" t="s">
        <v>59</v>
      </c>
      <c r="C51" s="8" t="s">
        <v>428</v>
      </c>
      <c r="D51" s="7">
        <v>981400000</v>
      </c>
      <c r="E51" s="21">
        <v>5058211050</v>
      </c>
      <c r="F51" s="8" t="s">
        <v>28</v>
      </c>
      <c r="G51" s="198">
        <v>39388</v>
      </c>
      <c r="H51" s="23">
        <f t="shared" ca="1" si="0"/>
        <v>12</v>
      </c>
      <c r="I51" s="23"/>
      <c r="J51" s="24">
        <v>28602</v>
      </c>
      <c r="K51" s="25">
        <v>4</v>
      </c>
      <c r="L51" s="33"/>
      <c r="M51" s="8"/>
      <c r="N51" s="8"/>
      <c r="O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ht="14.25" x14ac:dyDescent="0.45">
      <c r="A52" s="8" t="s">
        <v>499</v>
      </c>
      <c r="B52" s="20" t="s">
        <v>46</v>
      </c>
      <c r="C52" s="8" t="s">
        <v>498</v>
      </c>
      <c r="D52" s="7">
        <v>146130000</v>
      </c>
      <c r="E52" s="21">
        <v>5056345909</v>
      </c>
      <c r="F52" s="8" t="s">
        <v>29</v>
      </c>
      <c r="G52" s="198">
        <v>36653</v>
      </c>
      <c r="H52" s="23">
        <f t="shared" ca="1" si="0"/>
        <v>20</v>
      </c>
      <c r="I52" s="23" t="s">
        <v>55</v>
      </c>
      <c r="J52" s="24">
        <v>21140</v>
      </c>
      <c r="K52" s="25">
        <v>3</v>
      </c>
      <c r="L52" s="33"/>
      <c r="M52" s="8"/>
      <c r="N52" s="8"/>
      <c r="O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 ht="14.25" x14ac:dyDescent="0.45">
      <c r="A53" s="8" t="s">
        <v>494</v>
      </c>
      <c r="B53" s="20" t="s">
        <v>59</v>
      </c>
      <c r="C53" s="8" t="s">
        <v>455</v>
      </c>
      <c r="D53" s="7">
        <v>626006831</v>
      </c>
      <c r="E53" s="21">
        <v>3034794769</v>
      </c>
      <c r="F53" s="8" t="s">
        <v>22</v>
      </c>
      <c r="G53" s="198">
        <v>38716</v>
      </c>
      <c r="H53" s="23">
        <f t="shared" ca="1" si="0"/>
        <v>14</v>
      </c>
      <c r="I53" s="23" t="s">
        <v>42</v>
      </c>
      <c r="J53" s="24">
        <v>102894</v>
      </c>
      <c r="K53" s="25">
        <v>4</v>
      </c>
      <c r="L53" s="33"/>
      <c r="M53" s="8"/>
      <c r="N53" s="8"/>
      <c r="O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 ht="14.25" x14ac:dyDescent="0.45">
      <c r="A54" s="8" t="s">
        <v>501</v>
      </c>
      <c r="B54" s="20" t="s">
        <v>46</v>
      </c>
      <c r="C54" s="8" t="s">
        <v>498</v>
      </c>
      <c r="D54" s="7">
        <v>807003384</v>
      </c>
      <c r="E54" s="21">
        <v>5053744359</v>
      </c>
      <c r="F54" s="8" t="s">
        <v>29</v>
      </c>
      <c r="G54" s="198">
        <v>36416</v>
      </c>
      <c r="H54" s="23">
        <f t="shared" ca="1" si="0"/>
        <v>20</v>
      </c>
      <c r="I54" s="23" t="s">
        <v>38</v>
      </c>
      <c r="J54" s="24">
        <v>32756</v>
      </c>
      <c r="K54" s="25">
        <v>1</v>
      </c>
      <c r="L54" s="33"/>
      <c r="M54" s="8"/>
      <c r="N54" s="8"/>
      <c r="O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 ht="14.25" x14ac:dyDescent="0.45">
      <c r="A55" s="8" t="s">
        <v>751</v>
      </c>
      <c r="B55" s="20" t="s">
        <v>59</v>
      </c>
      <c r="C55" s="8" t="s">
        <v>670</v>
      </c>
      <c r="D55" s="7">
        <v>433006200</v>
      </c>
      <c r="E55" s="21">
        <v>7194127875</v>
      </c>
      <c r="F55" s="8" t="s">
        <v>33</v>
      </c>
      <c r="G55" s="198">
        <v>37281</v>
      </c>
      <c r="H55" s="23">
        <f t="shared" ca="1" si="0"/>
        <v>18</v>
      </c>
      <c r="I55" s="23"/>
      <c r="J55" s="24">
        <v>83543</v>
      </c>
      <c r="K55" s="25">
        <v>5</v>
      </c>
      <c r="L55" s="33"/>
      <c r="M55" s="8"/>
      <c r="N55" s="8"/>
      <c r="O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 ht="14.25" x14ac:dyDescent="0.45">
      <c r="A56" s="8" t="s">
        <v>308</v>
      </c>
      <c r="B56" s="20" t="s">
        <v>37</v>
      </c>
      <c r="C56" s="8" t="s">
        <v>230</v>
      </c>
      <c r="D56" s="7">
        <v>666328046</v>
      </c>
      <c r="E56" s="21">
        <v>9707662359</v>
      </c>
      <c r="F56" s="8" t="s">
        <v>28</v>
      </c>
      <c r="G56" s="198">
        <v>43051</v>
      </c>
      <c r="H56" s="23">
        <f t="shared" ca="1" si="0"/>
        <v>2</v>
      </c>
      <c r="I56" s="23"/>
      <c r="J56" s="24">
        <v>13955</v>
      </c>
      <c r="K56" s="25">
        <v>4</v>
      </c>
      <c r="L56" s="33"/>
      <c r="M56" s="8"/>
      <c r="N56" s="8"/>
      <c r="O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34" ht="14.25" x14ac:dyDescent="0.45">
      <c r="A57" s="8" t="s">
        <v>250</v>
      </c>
      <c r="B57" s="20" t="s">
        <v>59</v>
      </c>
      <c r="C57" s="8" t="s">
        <v>230</v>
      </c>
      <c r="D57" s="7">
        <v>666746614</v>
      </c>
      <c r="E57" s="21">
        <v>3035043141</v>
      </c>
      <c r="F57" s="8" t="s">
        <v>22</v>
      </c>
      <c r="G57" s="198">
        <v>43000</v>
      </c>
      <c r="H57" s="23">
        <f t="shared" ca="1" si="0"/>
        <v>2</v>
      </c>
      <c r="I57" s="23" t="s">
        <v>23</v>
      </c>
      <c r="J57" s="24">
        <v>91502</v>
      </c>
      <c r="K57" s="25">
        <v>3</v>
      </c>
      <c r="L57" s="33"/>
      <c r="M57" s="8"/>
      <c r="N57" s="8"/>
      <c r="O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1:34" ht="14.25" x14ac:dyDescent="0.45">
      <c r="A58" s="8" t="s">
        <v>70</v>
      </c>
      <c r="B58" s="20" t="s">
        <v>20</v>
      </c>
      <c r="C58" s="8" t="s">
        <v>71</v>
      </c>
      <c r="D58" s="7">
        <v>666538735</v>
      </c>
      <c r="E58" s="21">
        <v>7196822349</v>
      </c>
      <c r="F58" s="8" t="s">
        <v>22</v>
      </c>
      <c r="G58" s="198">
        <v>36855</v>
      </c>
      <c r="H58" s="23">
        <f t="shared" ca="1" si="0"/>
        <v>19</v>
      </c>
      <c r="I58" s="23" t="s">
        <v>42</v>
      </c>
      <c r="J58" s="24">
        <v>54582</v>
      </c>
      <c r="K58" s="25">
        <v>2</v>
      </c>
      <c r="L58" s="33"/>
      <c r="M58" s="8"/>
      <c r="N58" s="8"/>
      <c r="O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1:34" ht="14.25" x14ac:dyDescent="0.45">
      <c r="A59" s="8" t="s">
        <v>173</v>
      </c>
      <c r="B59" s="20" t="s">
        <v>59</v>
      </c>
      <c r="C59" s="8" t="s">
        <v>162</v>
      </c>
      <c r="D59" s="7">
        <v>413380000</v>
      </c>
      <c r="E59" s="21">
        <v>3034944945</v>
      </c>
      <c r="F59" s="8" t="s">
        <v>33</v>
      </c>
      <c r="G59" s="198">
        <v>39263</v>
      </c>
      <c r="H59" s="23">
        <f t="shared" ca="1" si="0"/>
        <v>13</v>
      </c>
      <c r="I59" s="23"/>
      <c r="J59" s="24">
        <v>85100</v>
      </c>
      <c r="K59" s="25">
        <v>3</v>
      </c>
      <c r="L59" s="33"/>
      <c r="M59" s="8"/>
      <c r="N59" s="8"/>
      <c r="O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1:34" ht="14.25" x14ac:dyDescent="0.45">
      <c r="A60" s="8" t="s">
        <v>328</v>
      </c>
      <c r="B60" s="20" t="s">
        <v>46</v>
      </c>
      <c r="C60" s="8" t="s">
        <v>230</v>
      </c>
      <c r="D60" s="7">
        <v>119007938</v>
      </c>
      <c r="E60" s="21">
        <v>3035228252</v>
      </c>
      <c r="F60" s="8" t="s">
        <v>22</v>
      </c>
      <c r="G60" s="198">
        <v>42136</v>
      </c>
      <c r="H60" s="23">
        <f t="shared" ca="1" si="0"/>
        <v>5</v>
      </c>
      <c r="I60" s="23" t="s">
        <v>55</v>
      </c>
      <c r="J60" s="24">
        <v>38834</v>
      </c>
      <c r="K60" s="25">
        <v>5</v>
      </c>
      <c r="L60" s="33"/>
      <c r="M60" s="8"/>
      <c r="N60" s="8"/>
      <c r="O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34" ht="14.25" x14ac:dyDescent="0.45">
      <c r="A61" s="8" t="s">
        <v>699</v>
      </c>
      <c r="B61" s="20" t="s">
        <v>52</v>
      </c>
      <c r="C61" s="8" t="s">
        <v>670</v>
      </c>
      <c r="D61" s="7">
        <v>335004413</v>
      </c>
      <c r="E61" s="21">
        <v>9701868104</v>
      </c>
      <c r="F61" s="8" t="s">
        <v>22</v>
      </c>
      <c r="G61" s="198">
        <v>37282</v>
      </c>
      <c r="H61" s="23">
        <f t="shared" ca="1" si="0"/>
        <v>18</v>
      </c>
      <c r="I61" s="23" t="s">
        <v>53</v>
      </c>
      <c r="J61" s="24">
        <v>61261</v>
      </c>
      <c r="K61" s="25">
        <v>2</v>
      </c>
      <c r="L61" s="33"/>
      <c r="M61" s="8"/>
      <c r="N61" s="8"/>
      <c r="O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34" ht="14.25" x14ac:dyDescent="0.45">
      <c r="A62" s="8" t="s">
        <v>114</v>
      </c>
      <c r="B62" s="20" t="s">
        <v>46</v>
      </c>
      <c r="C62" s="8" t="s">
        <v>87</v>
      </c>
      <c r="D62" s="7">
        <v>280006695</v>
      </c>
      <c r="E62" s="21">
        <v>9706252690</v>
      </c>
      <c r="F62" s="8" t="s">
        <v>22</v>
      </c>
      <c r="G62" s="198">
        <v>40312</v>
      </c>
      <c r="H62" s="23">
        <f t="shared" ca="1" si="0"/>
        <v>10</v>
      </c>
      <c r="I62" s="23" t="s">
        <v>23</v>
      </c>
      <c r="J62" s="24">
        <v>35878</v>
      </c>
      <c r="K62" s="25">
        <v>4</v>
      </c>
      <c r="L62" s="33"/>
      <c r="M62" s="8"/>
      <c r="N62" s="8"/>
      <c r="O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34" ht="14.25" x14ac:dyDescent="0.45">
      <c r="A63" s="8" t="s">
        <v>91</v>
      </c>
      <c r="B63" s="20" t="s">
        <v>52</v>
      </c>
      <c r="C63" s="8" t="s">
        <v>87</v>
      </c>
      <c r="D63" s="7">
        <v>717590000</v>
      </c>
      <c r="E63" s="21">
        <v>3031362796</v>
      </c>
      <c r="F63" s="8" t="s">
        <v>33</v>
      </c>
      <c r="G63" s="198">
        <v>39342</v>
      </c>
      <c r="H63" s="23">
        <f t="shared" ca="1" si="0"/>
        <v>12</v>
      </c>
      <c r="I63" s="23"/>
      <c r="J63" s="24">
        <v>40049</v>
      </c>
      <c r="K63" s="25">
        <v>3</v>
      </c>
      <c r="L63" s="33"/>
      <c r="M63" s="33"/>
      <c r="N63" s="8"/>
      <c r="O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1:34" ht="14.25" x14ac:dyDescent="0.45">
      <c r="A64" s="8" t="s">
        <v>171</v>
      </c>
      <c r="B64" s="20" t="s">
        <v>46</v>
      </c>
      <c r="C64" s="8" t="s">
        <v>162</v>
      </c>
      <c r="D64" s="7">
        <v>666144193</v>
      </c>
      <c r="E64" s="21">
        <v>5055786813</v>
      </c>
      <c r="F64" s="8" t="s">
        <v>28</v>
      </c>
      <c r="G64" s="198">
        <v>36487</v>
      </c>
      <c r="H64" s="23">
        <f t="shared" ca="1" si="0"/>
        <v>20</v>
      </c>
      <c r="I64" s="23"/>
      <c r="J64" s="24">
        <v>19419</v>
      </c>
      <c r="K64" s="25">
        <v>5</v>
      </c>
      <c r="L64" s="33"/>
      <c r="M64" s="8"/>
      <c r="N64" s="8"/>
      <c r="O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1:34" ht="14.25" x14ac:dyDescent="0.45">
      <c r="A65" s="8" t="s">
        <v>306</v>
      </c>
      <c r="B65" s="20" t="s">
        <v>37</v>
      </c>
      <c r="C65" s="8" t="s">
        <v>230</v>
      </c>
      <c r="D65" s="7">
        <v>462240000</v>
      </c>
      <c r="E65" s="21">
        <v>5053695179</v>
      </c>
      <c r="F65" s="8" t="s">
        <v>22</v>
      </c>
      <c r="G65" s="198">
        <v>42616</v>
      </c>
      <c r="H65" s="23">
        <f t="shared" ca="1" si="0"/>
        <v>3</v>
      </c>
      <c r="I65" s="23" t="s">
        <v>42</v>
      </c>
      <c r="J65" s="24">
        <v>93760</v>
      </c>
      <c r="K65" s="25">
        <v>3</v>
      </c>
      <c r="L65" s="33"/>
      <c r="M65" s="8"/>
      <c r="N65" s="8"/>
      <c r="O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ht="14.25" x14ac:dyDescent="0.45">
      <c r="A66" s="8" t="s">
        <v>505</v>
      </c>
      <c r="B66" s="20" t="s">
        <v>46</v>
      </c>
      <c r="C66" s="8" t="s">
        <v>498</v>
      </c>
      <c r="D66" s="7">
        <v>610006921</v>
      </c>
      <c r="E66" s="21">
        <v>3037312659</v>
      </c>
      <c r="F66" s="8" t="s">
        <v>22</v>
      </c>
      <c r="G66" s="198">
        <v>36550</v>
      </c>
      <c r="H66" s="23">
        <f t="shared" ref="H66:H129" ca="1" si="1">DATEDIF(G66,TODAY(),"Y")</f>
        <v>20</v>
      </c>
      <c r="I66" s="23" t="s">
        <v>23</v>
      </c>
      <c r="J66" s="24">
        <v>94684</v>
      </c>
      <c r="K66" s="25">
        <v>1</v>
      </c>
      <c r="L66" s="33"/>
      <c r="M66" s="8"/>
      <c r="N66" s="8"/>
      <c r="O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ht="14.25" x14ac:dyDescent="0.45">
      <c r="A67" s="8" t="s">
        <v>577</v>
      </c>
      <c r="B67" s="20" t="s">
        <v>20</v>
      </c>
      <c r="C67" s="8" t="s">
        <v>515</v>
      </c>
      <c r="D67" s="7">
        <v>832006203</v>
      </c>
      <c r="E67" s="21">
        <v>5051971988</v>
      </c>
      <c r="F67" s="8" t="s">
        <v>28</v>
      </c>
      <c r="G67" s="198">
        <v>39250</v>
      </c>
      <c r="H67" s="23">
        <f t="shared" ca="1" si="1"/>
        <v>13</v>
      </c>
      <c r="I67" s="23"/>
      <c r="J67" s="24">
        <v>18918</v>
      </c>
      <c r="K67" s="25">
        <v>5</v>
      </c>
      <c r="L67" s="33"/>
      <c r="M67" s="8"/>
      <c r="N67" s="8"/>
      <c r="O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ht="14.25" x14ac:dyDescent="0.45">
      <c r="A68" s="8" t="s">
        <v>54</v>
      </c>
      <c r="B68" s="20" t="s">
        <v>37</v>
      </c>
      <c r="C68" s="8" t="s">
        <v>47</v>
      </c>
      <c r="D68" s="7">
        <v>671001872</v>
      </c>
      <c r="E68" s="21">
        <v>5057317354</v>
      </c>
      <c r="F68" s="8" t="s">
        <v>22</v>
      </c>
      <c r="G68" s="198">
        <v>40068</v>
      </c>
      <c r="H68" s="23">
        <f t="shared" ca="1" si="1"/>
        <v>10</v>
      </c>
      <c r="I68" s="23" t="s">
        <v>55</v>
      </c>
      <c r="J68" s="24">
        <v>98789</v>
      </c>
      <c r="K68" s="25">
        <v>4</v>
      </c>
      <c r="L68" s="33"/>
      <c r="M68" s="32"/>
      <c r="N68" s="8"/>
      <c r="O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ht="14.25" x14ac:dyDescent="0.45">
      <c r="A69" s="8" t="s">
        <v>496</v>
      </c>
      <c r="B69" s="20" t="s">
        <v>37</v>
      </c>
      <c r="C69" s="8" t="s">
        <v>455</v>
      </c>
      <c r="D69" s="7">
        <v>467007258</v>
      </c>
      <c r="E69" s="21">
        <v>3031780498</v>
      </c>
      <c r="F69" s="8" t="s">
        <v>22</v>
      </c>
      <c r="G69" s="198">
        <v>42982</v>
      </c>
      <c r="H69" s="23">
        <f t="shared" ca="1" si="1"/>
        <v>2</v>
      </c>
      <c r="I69" s="23" t="s">
        <v>53</v>
      </c>
      <c r="J69" s="24">
        <v>105719</v>
      </c>
      <c r="K69" s="25">
        <v>2</v>
      </c>
      <c r="L69" s="33"/>
      <c r="M69" s="8"/>
      <c r="N69" s="8"/>
      <c r="O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ht="14.25" x14ac:dyDescent="0.45">
      <c r="A70" s="8" t="s">
        <v>226</v>
      </c>
      <c r="B70" s="20" t="s">
        <v>52</v>
      </c>
      <c r="C70" s="8" t="s">
        <v>221</v>
      </c>
      <c r="D70" s="7">
        <v>666292698</v>
      </c>
      <c r="E70" s="21">
        <v>9701999230</v>
      </c>
      <c r="F70" s="8" t="s">
        <v>33</v>
      </c>
      <c r="G70" s="198">
        <v>39977</v>
      </c>
      <c r="H70" s="23">
        <f t="shared" ca="1" si="1"/>
        <v>11</v>
      </c>
      <c r="I70" s="23" t="s">
        <v>53</v>
      </c>
      <c r="J70" s="24">
        <v>91621</v>
      </c>
      <c r="K70" s="25">
        <v>4</v>
      </c>
      <c r="L70" s="33"/>
      <c r="M70" s="8"/>
      <c r="N70" s="8"/>
      <c r="O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ht="14.25" x14ac:dyDescent="0.45">
      <c r="A71" s="8" t="s">
        <v>217</v>
      </c>
      <c r="B71" s="20" t="s">
        <v>59</v>
      </c>
      <c r="C71" s="8" t="s">
        <v>188</v>
      </c>
      <c r="D71" s="7">
        <v>642008017</v>
      </c>
      <c r="E71" s="21">
        <v>5055508095</v>
      </c>
      <c r="F71" s="8" t="s">
        <v>22</v>
      </c>
      <c r="G71" s="198">
        <v>40592</v>
      </c>
      <c r="H71" s="23">
        <f t="shared" ca="1" si="1"/>
        <v>9</v>
      </c>
      <c r="I71" s="23" t="s">
        <v>23</v>
      </c>
      <c r="J71" s="24">
        <v>56074</v>
      </c>
      <c r="K71" s="25">
        <v>3</v>
      </c>
      <c r="L71" s="33"/>
      <c r="M71" s="8"/>
      <c r="N71" s="8"/>
      <c r="O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1:34" ht="14.25" x14ac:dyDescent="0.45">
      <c r="A72" s="8" t="s">
        <v>549</v>
      </c>
      <c r="B72" s="20" t="s">
        <v>20</v>
      </c>
      <c r="C72" s="8" t="s">
        <v>515</v>
      </c>
      <c r="D72" s="7">
        <v>666240866</v>
      </c>
      <c r="E72" s="21">
        <v>9704078104</v>
      </c>
      <c r="F72" s="8" t="s">
        <v>22</v>
      </c>
      <c r="G72" s="198">
        <v>43203</v>
      </c>
      <c r="H72" s="23">
        <f t="shared" ca="1" si="1"/>
        <v>2</v>
      </c>
      <c r="I72" s="23" t="s">
        <v>23</v>
      </c>
      <c r="J72" s="24">
        <v>32723</v>
      </c>
      <c r="K72" s="25">
        <v>3</v>
      </c>
      <c r="L72" s="33"/>
      <c r="M72" s="8"/>
      <c r="N72" s="8"/>
      <c r="O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1:34" ht="14.25" x14ac:dyDescent="0.45">
      <c r="A73" s="8" t="s">
        <v>594</v>
      </c>
      <c r="B73" s="20" t="s">
        <v>46</v>
      </c>
      <c r="C73" s="8" t="s">
        <v>515</v>
      </c>
      <c r="D73" s="7">
        <v>938005970</v>
      </c>
      <c r="E73" s="21">
        <v>3035990139</v>
      </c>
      <c r="F73" s="8" t="s">
        <v>33</v>
      </c>
      <c r="G73" s="198">
        <v>40830</v>
      </c>
      <c r="H73" s="23">
        <f t="shared" ca="1" si="1"/>
        <v>8</v>
      </c>
      <c r="I73" s="23"/>
      <c r="J73" s="24">
        <v>81286</v>
      </c>
      <c r="K73" s="25">
        <v>3</v>
      </c>
      <c r="L73" s="33"/>
      <c r="M73" s="8"/>
      <c r="N73" s="8"/>
      <c r="O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1:34" ht="14.25" x14ac:dyDescent="0.45">
      <c r="A74" s="8" t="s">
        <v>266</v>
      </c>
      <c r="B74" s="20" t="s">
        <v>59</v>
      </c>
      <c r="C74" s="8" t="s">
        <v>230</v>
      </c>
      <c r="D74" s="7">
        <v>666604173</v>
      </c>
      <c r="E74" s="21">
        <v>9704249228</v>
      </c>
      <c r="F74" s="8" t="s">
        <v>22</v>
      </c>
      <c r="G74" s="198">
        <v>40740</v>
      </c>
      <c r="H74" s="23">
        <f t="shared" ca="1" si="1"/>
        <v>9</v>
      </c>
      <c r="I74" s="23" t="s">
        <v>38</v>
      </c>
      <c r="J74" s="24">
        <v>84652</v>
      </c>
      <c r="K74" s="25">
        <v>1</v>
      </c>
      <c r="L74" s="33"/>
      <c r="M74" s="8"/>
      <c r="N74" s="8"/>
      <c r="O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1:34" ht="14.25" x14ac:dyDescent="0.45">
      <c r="A75" s="8" t="s">
        <v>738</v>
      </c>
      <c r="B75" s="20" t="s">
        <v>46</v>
      </c>
      <c r="C75" s="8" t="s">
        <v>670</v>
      </c>
      <c r="D75" s="7">
        <v>770250000</v>
      </c>
      <c r="E75" s="21">
        <v>9706648050</v>
      </c>
      <c r="F75" s="8" t="s">
        <v>22</v>
      </c>
      <c r="G75" s="198">
        <v>39923</v>
      </c>
      <c r="H75" s="23">
        <f t="shared" ca="1" si="1"/>
        <v>11</v>
      </c>
      <c r="I75" s="23" t="s">
        <v>42</v>
      </c>
      <c r="J75" s="24">
        <v>95000</v>
      </c>
      <c r="K75" s="25">
        <v>4</v>
      </c>
      <c r="L75" s="33"/>
      <c r="M75" s="8"/>
      <c r="N75" s="8"/>
      <c r="O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1:34" ht="14.25" x14ac:dyDescent="0.45">
      <c r="A76" s="8" t="s">
        <v>365</v>
      </c>
      <c r="B76" s="20" t="s">
        <v>46</v>
      </c>
      <c r="C76" s="8" t="s">
        <v>230</v>
      </c>
      <c r="D76" s="7">
        <v>890450000</v>
      </c>
      <c r="E76" s="21">
        <v>7198159919</v>
      </c>
      <c r="F76" s="8" t="s">
        <v>22</v>
      </c>
      <c r="G76" s="198">
        <v>40698</v>
      </c>
      <c r="H76" s="23">
        <f t="shared" ca="1" si="1"/>
        <v>9</v>
      </c>
      <c r="I76" s="23" t="s">
        <v>23</v>
      </c>
      <c r="J76" s="24">
        <v>38240</v>
      </c>
      <c r="K76" s="25">
        <v>3</v>
      </c>
      <c r="L76" s="33"/>
      <c r="M76" s="8"/>
      <c r="N76" s="8"/>
      <c r="O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1:34" ht="14.25" x14ac:dyDescent="0.45">
      <c r="A77" s="8" t="s">
        <v>390</v>
      </c>
      <c r="B77" s="20" t="s">
        <v>46</v>
      </c>
      <c r="C77" s="8" t="s">
        <v>379</v>
      </c>
      <c r="D77" s="7">
        <v>382009194</v>
      </c>
      <c r="E77" s="21">
        <v>7191375297</v>
      </c>
      <c r="F77" s="8" t="s">
        <v>22</v>
      </c>
      <c r="G77" s="198">
        <v>37338</v>
      </c>
      <c r="H77" s="23">
        <f t="shared" ca="1" si="1"/>
        <v>18</v>
      </c>
      <c r="I77" s="23" t="s">
        <v>38</v>
      </c>
      <c r="J77" s="24">
        <v>59638</v>
      </c>
      <c r="K77" s="25">
        <v>5</v>
      </c>
      <c r="L77" s="33"/>
      <c r="M77" s="8"/>
      <c r="N77" s="8"/>
      <c r="O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1:34" ht="14.25" x14ac:dyDescent="0.45">
      <c r="A78" s="8" t="s">
        <v>422</v>
      </c>
      <c r="B78" s="20" t="s">
        <v>52</v>
      </c>
      <c r="C78" s="8" t="s">
        <v>379</v>
      </c>
      <c r="D78" s="7">
        <v>564006323</v>
      </c>
      <c r="E78" s="21">
        <v>9703986051</v>
      </c>
      <c r="F78" s="8" t="s">
        <v>29</v>
      </c>
      <c r="G78" s="198">
        <v>39675</v>
      </c>
      <c r="H78" s="23">
        <f t="shared" ca="1" si="1"/>
        <v>11</v>
      </c>
      <c r="I78" s="23" t="s">
        <v>53</v>
      </c>
      <c r="J78" s="24">
        <v>35363</v>
      </c>
      <c r="K78" s="25">
        <v>2</v>
      </c>
      <c r="L78" s="33"/>
      <c r="M78" s="8"/>
      <c r="N78" s="8"/>
      <c r="O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1:34" ht="14.25" x14ac:dyDescent="0.45">
      <c r="A79" s="8" t="s">
        <v>288</v>
      </c>
      <c r="B79" s="20" t="s">
        <v>37</v>
      </c>
      <c r="C79" s="8" t="s">
        <v>230</v>
      </c>
      <c r="D79" s="7">
        <v>231840000</v>
      </c>
      <c r="E79" s="21">
        <v>9705915044</v>
      </c>
      <c r="F79" s="8" t="s">
        <v>22</v>
      </c>
      <c r="G79" s="198">
        <v>41240</v>
      </c>
      <c r="H79" s="23">
        <f t="shared" ca="1" si="1"/>
        <v>7</v>
      </c>
      <c r="I79" s="23" t="s">
        <v>53</v>
      </c>
      <c r="J79" s="24">
        <v>40814</v>
      </c>
      <c r="K79" s="25">
        <v>5</v>
      </c>
      <c r="L79" s="33"/>
      <c r="M79" s="8"/>
      <c r="N79" s="8"/>
      <c r="O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1:34" ht="14.25" x14ac:dyDescent="0.45">
      <c r="A80" s="8" t="s">
        <v>529</v>
      </c>
      <c r="B80" s="20" t="s">
        <v>37</v>
      </c>
      <c r="C80" s="8" t="s">
        <v>515</v>
      </c>
      <c r="D80" s="7">
        <v>590009773</v>
      </c>
      <c r="E80" s="21">
        <v>9708642893</v>
      </c>
      <c r="F80" s="8" t="s">
        <v>29</v>
      </c>
      <c r="G80" s="198">
        <v>42027</v>
      </c>
      <c r="H80" s="23">
        <f t="shared" ca="1" si="1"/>
        <v>5</v>
      </c>
      <c r="I80" s="23" t="s">
        <v>53</v>
      </c>
      <c r="J80" s="24">
        <v>14032</v>
      </c>
      <c r="K80" s="25">
        <v>3</v>
      </c>
      <c r="L80" s="33"/>
      <c r="M80" s="8"/>
      <c r="N80" s="8"/>
      <c r="O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 ht="14.25" x14ac:dyDescent="0.45">
      <c r="A81" s="8" t="s">
        <v>438</v>
      </c>
      <c r="B81" s="20" t="s">
        <v>46</v>
      </c>
      <c r="C81" s="8" t="s">
        <v>428</v>
      </c>
      <c r="D81" s="7">
        <v>432003444</v>
      </c>
      <c r="E81" s="21">
        <v>3031575684</v>
      </c>
      <c r="F81" s="8" t="s">
        <v>22</v>
      </c>
      <c r="G81" s="198">
        <v>38425</v>
      </c>
      <c r="H81" s="23">
        <f t="shared" ca="1" si="1"/>
        <v>15</v>
      </c>
      <c r="I81" s="23" t="s">
        <v>53</v>
      </c>
      <c r="J81" s="24">
        <v>30175</v>
      </c>
      <c r="K81" s="25">
        <v>5</v>
      </c>
      <c r="L81" s="33"/>
      <c r="M81" s="8"/>
      <c r="N81" s="8"/>
      <c r="O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1:34" ht="14.25" x14ac:dyDescent="0.45">
      <c r="A82" s="8" t="s">
        <v>446</v>
      </c>
      <c r="B82" s="20" t="s">
        <v>52</v>
      </c>
      <c r="C82" s="8" t="s">
        <v>428</v>
      </c>
      <c r="D82" s="7">
        <v>474830000</v>
      </c>
      <c r="E82" s="21">
        <v>3037687161</v>
      </c>
      <c r="F82" s="8" t="s">
        <v>22</v>
      </c>
      <c r="G82" s="198">
        <v>36921</v>
      </c>
      <c r="H82" s="23">
        <f t="shared" ca="1" si="1"/>
        <v>19</v>
      </c>
      <c r="I82" s="23" t="s">
        <v>23</v>
      </c>
      <c r="J82" s="24">
        <v>51625</v>
      </c>
      <c r="K82" s="25">
        <v>5</v>
      </c>
      <c r="L82" s="33"/>
      <c r="M82" s="8"/>
      <c r="N82" s="8"/>
      <c r="O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 ht="14.25" x14ac:dyDescent="0.45">
      <c r="A83" s="8" t="s">
        <v>752</v>
      </c>
      <c r="B83" s="20" t="s">
        <v>37</v>
      </c>
      <c r="C83" s="8" t="s">
        <v>670</v>
      </c>
      <c r="D83" s="7">
        <v>473210000</v>
      </c>
      <c r="E83" s="21">
        <v>9702485673</v>
      </c>
      <c r="F83" s="8" t="s">
        <v>33</v>
      </c>
      <c r="G83" s="198">
        <v>40757</v>
      </c>
      <c r="H83" s="23">
        <f t="shared" ca="1" si="1"/>
        <v>9</v>
      </c>
      <c r="I83" s="23"/>
      <c r="J83" s="24">
        <v>64799</v>
      </c>
      <c r="K83" s="25">
        <v>4</v>
      </c>
      <c r="L83" s="33"/>
      <c r="M83" s="8"/>
      <c r="N83" s="8"/>
      <c r="O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</row>
    <row r="84" spans="1:34" ht="14.25" x14ac:dyDescent="0.45">
      <c r="A84" s="8" t="s">
        <v>730</v>
      </c>
      <c r="B84" s="20" t="s">
        <v>46</v>
      </c>
      <c r="C84" s="8" t="s">
        <v>670</v>
      </c>
      <c r="D84" s="7">
        <v>904008899</v>
      </c>
      <c r="E84" s="21">
        <v>9703533906</v>
      </c>
      <c r="F84" s="8" t="s">
        <v>22</v>
      </c>
      <c r="G84" s="198">
        <v>39853</v>
      </c>
      <c r="H84" s="23">
        <f t="shared" ca="1" si="1"/>
        <v>11</v>
      </c>
      <c r="I84" s="23" t="s">
        <v>53</v>
      </c>
      <c r="J84" s="24">
        <v>46807</v>
      </c>
      <c r="K84" s="25">
        <v>1</v>
      </c>
      <c r="L84" s="33"/>
      <c r="M84" s="8"/>
      <c r="N84" s="8"/>
      <c r="O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</row>
    <row r="85" spans="1:34" ht="14.25" x14ac:dyDescent="0.45">
      <c r="A85" s="8" t="s">
        <v>603</v>
      </c>
      <c r="B85" s="20" t="s">
        <v>59</v>
      </c>
      <c r="C85" s="8" t="s">
        <v>599</v>
      </c>
      <c r="D85" s="7">
        <v>498005905</v>
      </c>
      <c r="E85" s="21">
        <v>9701191599</v>
      </c>
      <c r="F85" s="8" t="s">
        <v>22</v>
      </c>
      <c r="G85" s="198">
        <v>37589</v>
      </c>
      <c r="H85" s="23">
        <f t="shared" ca="1" si="1"/>
        <v>17</v>
      </c>
      <c r="I85" s="23" t="s">
        <v>38</v>
      </c>
      <c r="J85" s="24">
        <v>64007</v>
      </c>
      <c r="K85" s="25">
        <v>2</v>
      </c>
      <c r="L85" s="33"/>
      <c r="M85" s="8"/>
      <c r="N85" s="8"/>
      <c r="O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</row>
    <row r="86" spans="1:34" ht="14.25" x14ac:dyDescent="0.45">
      <c r="A86" s="8" t="s">
        <v>65</v>
      </c>
      <c r="B86" s="20" t="s">
        <v>20</v>
      </c>
      <c r="C86" s="8" t="s">
        <v>47</v>
      </c>
      <c r="D86" s="7">
        <v>290260000</v>
      </c>
      <c r="E86" s="21">
        <v>9704075460</v>
      </c>
      <c r="F86" s="8" t="s">
        <v>22</v>
      </c>
      <c r="G86" s="198">
        <v>43008</v>
      </c>
      <c r="H86" s="23">
        <f t="shared" ca="1" si="1"/>
        <v>2</v>
      </c>
      <c r="I86" s="23" t="s">
        <v>55</v>
      </c>
      <c r="J86" s="24">
        <v>76943</v>
      </c>
      <c r="K86" s="25">
        <v>5</v>
      </c>
      <c r="L86" s="33"/>
      <c r="M86" s="26"/>
      <c r="N86" s="8"/>
      <c r="O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1:34" ht="14.25" x14ac:dyDescent="0.45">
      <c r="A87" s="8" t="s">
        <v>624</v>
      </c>
      <c r="B87" s="20" t="s">
        <v>27</v>
      </c>
      <c r="C87" s="8" t="s">
        <v>599</v>
      </c>
      <c r="D87" s="7">
        <v>666351660</v>
      </c>
      <c r="E87" s="21">
        <v>9702999652</v>
      </c>
      <c r="F87" s="8" t="s">
        <v>33</v>
      </c>
      <c r="G87" s="198">
        <v>41331</v>
      </c>
      <c r="H87" s="23">
        <f t="shared" ca="1" si="1"/>
        <v>7</v>
      </c>
      <c r="I87" s="23"/>
      <c r="J87" s="24">
        <v>85259</v>
      </c>
      <c r="K87" s="25">
        <v>1</v>
      </c>
      <c r="L87" s="33"/>
      <c r="M87" s="8"/>
      <c r="N87" s="8"/>
      <c r="O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1:34" ht="14.25" x14ac:dyDescent="0.45">
      <c r="A88" s="8" t="s">
        <v>480</v>
      </c>
      <c r="B88" s="20" t="s">
        <v>46</v>
      </c>
      <c r="C88" s="8" t="s">
        <v>455</v>
      </c>
      <c r="D88" s="7">
        <v>205230000</v>
      </c>
      <c r="E88" s="21">
        <v>5055512521</v>
      </c>
      <c r="F88" s="8" t="s">
        <v>28</v>
      </c>
      <c r="G88" s="198">
        <v>41448</v>
      </c>
      <c r="H88" s="23">
        <f t="shared" ca="1" si="1"/>
        <v>7</v>
      </c>
      <c r="I88" s="23"/>
      <c r="J88" s="24">
        <v>44235</v>
      </c>
      <c r="K88" s="25">
        <v>4</v>
      </c>
      <c r="L88" s="33"/>
      <c r="M88" s="8"/>
      <c r="N88" s="8"/>
      <c r="O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1:34" ht="14.25" x14ac:dyDescent="0.45">
      <c r="A89" s="8" t="s">
        <v>492</v>
      </c>
      <c r="B89" s="20" t="s">
        <v>59</v>
      </c>
      <c r="C89" s="8" t="s">
        <v>455</v>
      </c>
      <c r="D89" s="7">
        <v>815240000</v>
      </c>
      <c r="E89" s="21">
        <v>9705780571</v>
      </c>
      <c r="F89" s="8" t="s">
        <v>29</v>
      </c>
      <c r="G89" s="198">
        <v>36806</v>
      </c>
      <c r="H89" s="23">
        <f t="shared" ca="1" si="1"/>
        <v>19</v>
      </c>
      <c r="I89" s="23" t="s">
        <v>42</v>
      </c>
      <c r="J89" s="24">
        <v>46259</v>
      </c>
      <c r="K89" s="25">
        <v>4</v>
      </c>
      <c r="L89" s="33"/>
      <c r="M89" s="8"/>
      <c r="N89" s="8"/>
      <c r="O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1:34" ht="14.25" x14ac:dyDescent="0.45">
      <c r="A90" s="8" t="s">
        <v>630</v>
      </c>
      <c r="B90" s="20" t="s">
        <v>59</v>
      </c>
      <c r="C90" s="8" t="s">
        <v>599</v>
      </c>
      <c r="D90" s="7">
        <v>666703971</v>
      </c>
      <c r="E90" s="21">
        <v>3034310812</v>
      </c>
      <c r="F90" s="8" t="s">
        <v>22</v>
      </c>
      <c r="G90" s="198">
        <v>38660</v>
      </c>
      <c r="H90" s="23">
        <f t="shared" ca="1" si="1"/>
        <v>14</v>
      </c>
      <c r="I90" s="23" t="s">
        <v>42</v>
      </c>
      <c r="J90" s="24">
        <v>83200</v>
      </c>
      <c r="K90" s="25">
        <v>1</v>
      </c>
      <c r="L90" s="33"/>
      <c r="M90" s="8"/>
      <c r="N90" s="8"/>
      <c r="O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1:34" ht="14.25" x14ac:dyDescent="0.45">
      <c r="A91" s="8" t="s">
        <v>556</v>
      </c>
      <c r="B91" s="20" t="s">
        <v>20</v>
      </c>
      <c r="C91" s="8" t="s">
        <v>515</v>
      </c>
      <c r="D91" s="7">
        <v>916001340</v>
      </c>
      <c r="E91" s="21">
        <v>9702551469</v>
      </c>
      <c r="F91" s="8" t="s">
        <v>29</v>
      </c>
      <c r="G91" s="198">
        <v>43725</v>
      </c>
      <c r="H91" s="23">
        <f t="shared" ca="1" si="1"/>
        <v>0</v>
      </c>
      <c r="I91" s="23" t="s">
        <v>42</v>
      </c>
      <c r="J91" s="24">
        <v>65149</v>
      </c>
      <c r="K91" s="25">
        <v>5</v>
      </c>
      <c r="L91" s="33"/>
      <c r="M91" s="8"/>
      <c r="N91" s="8"/>
      <c r="O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1:34" ht="14.25" x14ac:dyDescent="0.45">
      <c r="A92" s="8" t="s">
        <v>178</v>
      </c>
      <c r="B92" s="20" t="s">
        <v>59</v>
      </c>
      <c r="C92" s="8" t="s">
        <v>162</v>
      </c>
      <c r="D92" s="7">
        <v>666727507</v>
      </c>
      <c r="E92" s="21">
        <v>3038824849</v>
      </c>
      <c r="F92" s="8" t="s">
        <v>33</v>
      </c>
      <c r="G92" s="198">
        <v>39041</v>
      </c>
      <c r="H92" s="23">
        <f t="shared" ca="1" si="1"/>
        <v>13</v>
      </c>
      <c r="I92" s="23"/>
      <c r="J92" s="24">
        <v>100346</v>
      </c>
      <c r="K92" s="25">
        <v>1</v>
      </c>
      <c r="L92" s="33"/>
      <c r="M92" s="8"/>
      <c r="N92" s="8"/>
      <c r="O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1:34" ht="14.25" x14ac:dyDescent="0.45">
      <c r="A93" s="8" t="s">
        <v>696</v>
      </c>
      <c r="B93" s="20" t="s">
        <v>46</v>
      </c>
      <c r="C93" s="8" t="s">
        <v>670</v>
      </c>
      <c r="D93" s="7">
        <v>932005662</v>
      </c>
      <c r="E93" s="21">
        <v>5052869792</v>
      </c>
      <c r="F93" s="8" t="s">
        <v>33</v>
      </c>
      <c r="G93" s="198">
        <v>43539</v>
      </c>
      <c r="H93" s="23">
        <f t="shared" ca="1" si="1"/>
        <v>1</v>
      </c>
      <c r="I93" s="23"/>
      <c r="J93" s="24">
        <v>106563</v>
      </c>
      <c r="K93" s="25">
        <v>3</v>
      </c>
      <c r="L93" s="33"/>
      <c r="M93" s="8"/>
      <c r="N93" s="8"/>
      <c r="O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</row>
    <row r="94" spans="1:34" ht="14.25" x14ac:dyDescent="0.45">
      <c r="A94" s="8" t="s">
        <v>393</v>
      </c>
      <c r="B94" s="20" t="s">
        <v>20</v>
      </c>
      <c r="C94" s="8" t="s">
        <v>379</v>
      </c>
      <c r="D94" s="7">
        <v>889180000</v>
      </c>
      <c r="E94" s="21">
        <v>3034679864</v>
      </c>
      <c r="F94" s="8" t="s">
        <v>22</v>
      </c>
      <c r="G94" s="198">
        <v>39966</v>
      </c>
      <c r="H94" s="23">
        <f t="shared" ca="1" si="1"/>
        <v>11</v>
      </c>
      <c r="I94" s="23" t="s">
        <v>53</v>
      </c>
      <c r="J94" s="24">
        <v>69287</v>
      </c>
      <c r="K94" s="25">
        <v>4</v>
      </c>
      <c r="L94" s="33"/>
      <c r="M94" s="8"/>
      <c r="N94" s="8"/>
      <c r="O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</row>
    <row r="95" spans="1:34" ht="14.25" x14ac:dyDescent="0.45">
      <c r="A95" s="8" t="s">
        <v>165</v>
      </c>
      <c r="B95" s="20" t="s">
        <v>27</v>
      </c>
      <c r="C95" s="8" t="s">
        <v>162</v>
      </c>
      <c r="D95" s="7">
        <v>277004946</v>
      </c>
      <c r="E95" s="21">
        <v>5054747044</v>
      </c>
      <c r="F95" s="8" t="s">
        <v>33</v>
      </c>
      <c r="G95" s="198">
        <v>36549</v>
      </c>
      <c r="H95" s="23">
        <f t="shared" ca="1" si="1"/>
        <v>20</v>
      </c>
      <c r="I95" s="23"/>
      <c r="J95" s="24">
        <v>105666</v>
      </c>
      <c r="K95" s="25">
        <v>2</v>
      </c>
      <c r="L95" s="33"/>
      <c r="M95" s="8"/>
      <c r="N95" s="8"/>
      <c r="O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</row>
    <row r="96" spans="1:34" ht="14.25" x14ac:dyDescent="0.45">
      <c r="A96" s="8" t="s">
        <v>197</v>
      </c>
      <c r="B96" s="20" t="s">
        <v>46</v>
      </c>
      <c r="C96" s="8" t="s">
        <v>188</v>
      </c>
      <c r="D96" s="7">
        <v>666910578</v>
      </c>
      <c r="E96" s="21">
        <v>5056053287</v>
      </c>
      <c r="F96" s="8" t="s">
        <v>22</v>
      </c>
      <c r="G96" s="198">
        <v>38805</v>
      </c>
      <c r="H96" s="23">
        <f t="shared" ca="1" si="1"/>
        <v>14</v>
      </c>
      <c r="I96" s="23" t="s">
        <v>53</v>
      </c>
      <c r="J96" s="24">
        <v>49830</v>
      </c>
      <c r="K96" s="25">
        <v>5</v>
      </c>
      <c r="L96" s="33"/>
      <c r="M96" s="8"/>
      <c r="N96" s="8"/>
      <c r="O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</row>
    <row r="97" spans="1:34" ht="14.25" x14ac:dyDescent="0.45">
      <c r="A97" s="8" t="s">
        <v>375</v>
      </c>
      <c r="B97" s="20" t="s">
        <v>37</v>
      </c>
      <c r="C97" s="8" t="s">
        <v>371</v>
      </c>
      <c r="D97" s="7">
        <v>980007491</v>
      </c>
      <c r="E97" s="21">
        <v>7196052545</v>
      </c>
      <c r="F97" s="8" t="s">
        <v>33</v>
      </c>
      <c r="G97" s="198">
        <v>43596</v>
      </c>
      <c r="H97" s="23">
        <f t="shared" ca="1" si="1"/>
        <v>1</v>
      </c>
      <c r="I97" s="23"/>
      <c r="J97" s="24">
        <v>81695</v>
      </c>
      <c r="K97" s="25">
        <v>2</v>
      </c>
      <c r="L97" s="33"/>
      <c r="M97" s="8"/>
      <c r="N97" s="8"/>
      <c r="O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</row>
    <row r="98" spans="1:34" ht="14.25" x14ac:dyDescent="0.45">
      <c r="A98" s="8" t="s">
        <v>192</v>
      </c>
      <c r="B98" s="20" t="s">
        <v>46</v>
      </c>
      <c r="C98" s="8" t="s">
        <v>188</v>
      </c>
      <c r="D98" s="7">
        <v>133004372</v>
      </c>
      <c r="E98" s="21">
        <v>5057102355</v>
      </c>
      <c r="F98" s="8" t="s">
        <v>22</v>
      </c>
      <c r="G98" s="198">
        <v>43774</v>
      </c>
      <c r="H98" s="23">
        <f t="shared" ca="1" si="1"/>
        <v>0</v>
      </c>
      <c r="I98" s="23" t="s">
        <v>53</v>
      </c>
      <c r="J98" s="24">
        <v>56258</v>
      </c>
      <c r="K98" s="25">
        <v>3</v>
      </c>
      <c r="L98" s="33"/>
      <c r="M98" s="8"/>
      <c r="N98" s="8"/>
      <c r="O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</row>
    <row r="99" spans="1:34" ht="14.25" x14ac:dyDescent="0.45">
      <c r="A99" s="8" t="s">
        <v>343</v>
      </c>
      <c r="B99" s="20" t="s">
        <v>20</v>
      </c>
      <c r="C99" s="8" t="s">
        <v>230</v>
      </c>
      <c r="D99" s="7">
        <v>261260000</v>
      </c>
      <c r="E99" s="21">
        <v>5051449596</v>
      </c>
      <c r="F99" s="8" t="s">
        <v>33</v>
      </c>
      <c r="G99" s="198">
        <v>41841</v>
      </c>
      <c r="H99" s="23">
        <f t="shared" ca="1" si="1"/>
        <v>6</v>
      </c>
      <c r="I99" s="23"/>
      <c r="J99" s="24">
        <v>52378</v>
      </c>
      <c r="K99" s="25">
        <v>1</v>
      </c>
      <c r="L99" s="33"/>
      <c r="M99" s="8"/>
      <c r="N99" s="8"/>
      <c r="O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</row>
    <row r="100" spans="1:34" ht="14.25" x14ac:dyDescent="0.45">
      <c r="A100" s="8" t="s">
        <v>487</v>
      </c>
      <c r="B100" s="20" t="s">
        <v>59</v>
      </c>
      <c r="C100" s="8" t="s">
        <v>455</v>
      </c>
      <c r="D100" s="7">
        <v>176009862</v>
      </c>
      <c r="E100" s="21">
        <v>9702601200</v>
      </c>
      <c r="F100" s="8" t="s">
        <v>22</v>
      </c>
      <c r="G100" s="198">
        <v>41531</v>
      </c>
      <c r="H100" s="23">
        <f t="shared" ca="1" si="1"/>
        <v>6</v>
      </c>
      <c r="I100" s="23" t="s">
        <v>53</v>
      </c>
      <c r="J100" s="24">
        <v>113784</v>
      </c>
      <c r="K100" s="25">
        <v>3</v>
      </c>
      <c r="L100" s="33"/>
      <c r="M100" s="8"/>
      <c r="N100" s="8"/>
      <c r="O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</row>
    <row r="101" spans="1:34" ht="14.25" x14ac:dyDescent="0.45">
      <c r="A101" s="8" t="s">
        <v>662</v>
      </c>
      <c r="B101" s="20" t="s">
        <v>27</v>
      </c>
      <c r="C101" s="8" t="s">
        <v>599</v>
      </c>
      <c r="D101" s="7">
        <v>142500000</v>
      </c>
      <c r="E101" s="21">
        <v>9706555049</v>
      </c>
      <c r="F101" s="8" t="s">
        <v>22</v>
      </c>
      <c r="G101" s="198">
        <v>37325</v>
      </c>
      <c r="H101" s="23">
        <f t="shared" ca="1" si="1"/>
        <v>18</v>
      </c>
      <c r="I101" s="23" t="s">
        <v>53</v>
      </c>
      <c r="J101" s="24">
        <v>59545</v>
      </c>
      <c r="K101" s="25">
        <v>2</v>
      </c>
      <c r="L101" s="33"/>
      <c r="M101" s="8"/>
      <c r="N101" s="8"/>
      <c r="O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</row>
    <row r="102" spans="1:34" ht="14.25" x14ac:dyDescent="0.45">
      <c r="A102" s="8" t="s">
        <v>636</v>
      </c>
      <c r="B102" s="20" t="s">
        <v>46</v>
      </c>
      <c r="C102" s="8" t="s">
        <v>599</v>
      </c>
      <c r="D102" s="7">
        <v>330009213</v>
      </c>
      <c r="E102" s="21">
        <v>7198687353</v>
      </c>
      <c r="F102" s="8" t="s">
        <v>33</v>
      </c>
      <c r="G102" s="198">
        <v>43024</v>
      </c>
      <c r="H102" s="23">
        <f t="shared" ca="1" si="1"/>
        <v>2</v>
      </c>
      <c r="I102" s="23"/>
      <c r="J102" s="24">
        <v>57182</v>
      </c>
      <c r="K102" s="25">
        <v>5</v>
      </c>
      <c r="L102" s="33"/>
      <c r="M102" s="8"/>
      <c r="N102" s="8"/>
      <c r="O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</row>
    <row r="103" spans="1:34" ht="14.25" x14ac:dyDescent="0.45">
      <c r="A103" s="8" t="s">
        <v>441</v>
      </c>
      <c r="B103" s="20" t="s">
        <v>46</v>
      </c>
      <c r="C103" s="8" t="s">
        <v>428</v>
      </c>
      <c r="D103" s="7">
        <v>234002767</v>
      </c>
      <c r="E103" s="21">
        <v>9701620909</v>
      </c>
      <c r="F103" s="8" t="s">
        <v>22</v>
      </c>
      <c r="G103" s="198">
        <v>37045</v>
      </c>
      <c r="H103" s="23">
        <f t="shared" ca="1" si="1"/>
        <v>19</v>
      </c>
      <c r="I103" s="23" t="s">
        <v>23</v>
      </c>
      <c r="J103" s="24">
        <v>64086</v>
      </c>
      <c r="K103" s="25">
        <v>5</v>
      </c>
      <c r="L103" s="33"/>
      <c r="M103" s="8"/>
      <c r="N103" s="8"/>
      <c r="O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</row>
    <row r="104" spans="1:34" ht="14.25" x14ac:dyDescent="0.45">
      <c r="A104" s="8" t="s">
        <v>766</v>
      </c>
      <c r="B104" s="20" t="s">
        <v>27</v>
      </c>
      <c r="C104" s="8" t="s">
        <v>763</v>
      </c>
      <c r="D104" s="7">
        <v>673008688</v>
      </c>
      <c r="E104" s="21">
        <v>3031628807</v>
      </c>
      <c r="F104" s="8" t="s">
        <v>22</v>
      </c>
      <c r="G104" s="198">
        <v>43688</v>
      </c>
      <c r="H104" s="23">
        <f t="shared" ca="1" si="1"/>
        <v>0</v>
      </c>
      <c r="I104" s="23" t="s">
        <v>23</v>
      </c>
      <c r="J104" s="24">
        <v>61618</v>
      </c>
      <c r="K104" s="25">
        <v>1</v>
      </c>
      <c r="L104" s="33"/>
      <c r="M104" s="26"/>
      <c r="N104" s="8"/>
      <c r="O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</row>
    <row r="105" spans="1:34" ht="14.25" x14ac:dyDescent="0.45">
      <c r="A105" s="8" t="s">
        <v>273</v>
      </c>
      <c r="B105" s="20" t="s">
        <v>59</v>
      </c>
      <c r="C105" s="8" t="s">
        <v>230</v>
      </c>
      <c r="D105" s="7">
        <v>159002297</v>
      </c>
      <c r="E105" s="21">
        <v>5056503334</v>
      </c>
      <c r="F105" s="8" t="s">
        <v>22</v>
      </c>
      <c r="G105" s="198">
        <v>38999</v>
      </c>
      <c r="H105" s="23">
        <f t="shared" ca="1" si="1"/>
        <v>13</v>
      </c>
      <c r="I105" s="23" t="s">
        <v>23</v>
      </c>
      <c r="J105" s="24">
        <v>79332</v>
      </c>
      <c r="K105" s="25">
        <v>1</v>
      </c>
      <c r="L105" s="33"/>
      <c r="M105" s="8"/>
      <c r="N105" s="8"/>
      <c r="O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</row>
    <row r="106" spans="1:34" ht="14.25" x14ac:dyDescent="0.45">
      <c r="A106" s="8" t="s">
        <v>759</v>
      </c>
      <c r="B106" s="20" t="s">
        <v>59</v>
      </c>
      <c r="C106" s="8" t="s">
        <v>757</v>
      </c>
      <c r="D106" s="7">
        <v>798009641</v>
      </c>
      <c r="E106" s="21">
        <v>9706466230</v>
      </c>
      <c r="F106" s="8" t="s">
        <v>33</v>
      </c>
      <c r="G106" s="198">
        <v>44023</v>
      </c>
      <c r="H106" s="23">
        <f t="shared" ca="1" si="1"/>
        <v>0</v>
      </c>
      <c r="I106" s="23"/>
      <c r="J106" s="24">
        <v>87294</v>
      </c>
      <c r="K106" s="25">
        <v>4</v>
      </c>
      <c r="L106" s="33"/>
      <c r="M106" s="8"/>
      <c r="N106" s="8"/>
      <c r="O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</row>
    <row r="107" spans="1:34" ht="14.25" x14ac:dyDescent="0.45">
      <c r="A107" s="8" t="s">
        <v>327</v>
      </c>
      <c r="B107" s="20" t="s">
        <v>46</v>
      </c>
      <c r="C107" s="8" t="s">
        <v>230</v>
      </c>
      <c r="D107" s="7">
        <v>666728925</v>
      </c>
      <c r="E107" s="21">
        <v>3035968632</v>
      </c>
      <c r="F107" s="8" t="s">
        <v>33</v>
      </c>
      <c r="G107" s="198">
        <v>37078</v>
      </c>
      <c r="H107" s="23">
        <f t="shared" ca="1" si="1"/>
        <v>19</v>
      </c>
      <c r="I107" s="23"/>
      <c r="J107" s="24">
        <v>42491</v>
      </c>
      <c r="K107" s="25">
        <v>3</v>
      </c>
      <c r="L107" s="33"/>
      <c r="M107" s="8"/>
      <c r="N107" s="8"/>
      <c r="O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</row>
    <row r="108" spans="1:34" ht="14.25" x14ac:dyDescent="0.45">
      <c r="A108" s="8" t="s">
        <v>140</v>
      </c>
      <c r="B108" s="20" t="s">
        <v>59</v>
      </c>
      <c r="C108" s="8" t="s">
        <v>87</v>
      </c>
      <c r="D108" s="7">
        <v>666304756</v>
      </c>
      <c r="E108" s="21">
        <v>9704936058</v>
      </c>
      <c r="F108" s="8" t="s">
        <v>22</v>
      </c>
      <c r="G108" s="198">
        <v>43389</v>
      </c>
      <c r="H108" s="23">
        <f t="shared" ca="1" si="1"/>
        <v>1</v>
      </c>
      <c r="I108" s="23" t="s">
        <v>23</v>
      </c>
      <c r="J108" s="24">
        <v>54767</v>
      </c>
      <c r="K108" s="25">
        <v>5</v>
      </c>
      <c r="L108" s="33"/>
      <c r="M108" s="8"/>
      <c r="N108" s="8"/>
      <c r="O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</row>
    <row r="109" spans="1:34" ht="14.25" x14ac:dyDescent="0.45">
      <c r="A109" s="8" t="s">
        <v>401</v>
      </c>
      <c r="B109" s="20" t="s">
        <v>20</v>
      </c>
      <c r="C109" s="8" t="s">
        <v>379</v>
      </c>
      <c r="D109" s="7">
        <v>134210000</v>
      </c>
      <c r="E109" s="21">
        <v>3031487375</v>
      </c>
      <c r="F109" s="8" t="s">
        <v>29</v>
      </c>
      <c r="G109" s="198">
        <v>39425</v>
      </c>
      <c r="H109" s="23">
        <f t="shared" ca="1" si="1"/>
        <v>12</v>
      </c>
      <c r="I109" s="23" t="s">
        <v>53</v>
      </c>
      <c r="J109" s="24">
        <v>38122</v>
      </c>
      <c r="K109" s="25">
        <v>3</v>
      </c>
      <c r="L109" s="33"/>
      <c r="M109" s="8"/>
      <c r="N109" s="8"/>
      <c r="O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</row>
    <row r="110" spans="1:34" ht="14.25" x14ac:dyDescent="0.45">
      <c r="A110" s="8" t="s">
        <v>540</v>
      </c>
      <c r="B110" s="20" t="s">
        <v>59</v>
      </c>
      <c r="C110" s="8" t="s">
        <v>515</v>
      </c>
      <c r="D110" s="7">
        <v>666280451</v>
      </c>
      <c r="E110" s="21">
        <v>5053355100</v>
      </c>
      <c r="F110" s="8" t="s">
        <v>33</v>
      </c>
      <c r="G110" s="198">
        <v>43708</v>
      </c>
      <c r="H110" s="23">
        <f t="shared" ca="1" si="1"/>
        <v>0</v>
      </c>
      <c r="I110" s="23"/>
      <c r="J110" s="24">
        <v>52206</v>
      </c>
      <c r="K110" s="25">
        <v>5</v>
      </c>
      <c r="L110" s="33"/>
      <c r="M110" s="8"/>
      <c r="N110" s="8"/>
      <c r="O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</row>
    <row r="111" spans="1:34" ht="14.25" x14ac:dyDescent="0.45">
      <c r="A111" s="8" t="s">
        <v>409</v>
      </c>
      <c r="B111" s="20" t="s">
        <v>46</v>
      </c>
      <c r="C111" s="8" t="s">
        <v>379</v>
      </c>
      <c r="D111" s="7">
        <v>666205213</v>
      </c>
      <c r="E111" s="21">
        <v>7191264013</v>
      </c>
      <c r="F111" s="8" t="s">
        <v>22</v>
      </c>
      <c r="G111" s="198">
        <v>37371</v>
      </c>
      <c r="H111" s="23">
        <f t="shared" ca="1" si="1"/>
        <v>18</v>
      </c>
      <c r="I111" s="23" t="s">
        <v>38</v>
      </c>
      <c r="J111" s="24">
        <v>114233</v>
      </c>
      <c r="K111" s="25">
        <v>4</v>
      </c>
      <c r="L111" s="33"/>
      <c r="M111" s="8"/>
      <c r="N111" s="8"/>
      <c r="O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 ht="14.25" x14ac:dyDescent="0.45">
      <c r="A112" s="8" t="s">
        <v>331</v>
      </c>
      <c r="B112" s="20" t="s">
        <v>46</v>
      </c>
      <c r="C112" s="8" t="s">
        <v>230</v>
      </c>
      <c r="D112" s="7">
        <v>939007578</v>
      </c>
      <c r="E112" s="21">
        <v>5053302808</v>
      </c>
      <c r="F112" s="8" t="s">
        <v>28</v>
      </c>
      <c r="G112" s="198">
        <v>41034</v>
      </c>
      <c r="H112" s="23">
        <f t="shared" ca="1" si="1"/>
        <v>8</v>
      </c>
      <c r="I112" s="23"/>
      <c r="J112" s="24">
        <v>11737</v>
      </c>
      <c r="K112" s="25">
        <v>1</v>
      </c>
      <c r="L112" s="33"/>
      <c r="M112" s="8"/>
      <c r="N112" s="8"/>
      <c r="O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 ht="14.25" x14ac:dyDescent="0.45">
      <c r="A113" s="8" t="s">
        <v>386</v>
      </c>
      <c r="B113" s="20" t="s">
        <v>59</v>
      </c>
      <c r="C113" s="8" t="s">
        <v>379</v>
      </c>
      <c r="D113" s="7">
        <v>404300000</v>
      </c>
      <c r="E113" s="21">
        <v>9708857217</v>
      </c>
      <c r="F113" s="8" t="s">
        <v>33</v>
      </c>
      <c r="G113" s="198">
        <v>39080</v>
      </c>
      <c r="H113" s="23">
        <f t="shared" ca="1" si="1"/>
        <v>13</v>
      </c>
      <c r="I113" s="23"/>
      <c r="J113" s="24">
        <v>102868</v>
      </c>
      <c r="K113" s="25">
        <v>5</v>
      </c>
      <c r="L113" s="33"/>
      <c r="M113" s="8"/>
      <c r="N113" s="8"/>
      <c r="O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 ht="14.25" x14ac:dyDescent="0.45">
      <c r="A114" s="8" t="s">
        <v>750</v>
      </c>
      <c r="B114" s="20" t="s">
        <v>52</v>
      </c>
      <c r="C114" s="8" t="s">
        <v>670</v>
      </c>
      <c r="D114" s="7">
        <v>283380000</v>
      </c>
      <c r="E114" s="21">
        <v>7192042331</v>
      </c>
      <c r="F114" s="8" t="s">
        <v>22</v>
      </c>
      <c r="G114" s="198">
        <v>42745</v>
      </c>
      <c r="H114" s="23">
        <f t="shared" ca="1" si="1"/>
        <v>3</v>
      </c>
      <c r="I114" s="23" t="s">
        <v>42</v>
      </c>
      <c r="J114" s="24">
        <v>90895</v>
      </c>
      <c r="K114" s="25">
        <v>2</v>
      </c>
      <c r="L114" s="33"/>
      <c r="M114" s="8"/>
      <c r="N114" s="8"/>
      <c r="O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 ht="14.25" x14ac:dyDescent="0.45">
      <c r="A115" s="8" t="s">
        <v>559</v>
      </c>
      <c r="B115" s="20" t="s">
        <v>46</v>
      </c>
      <c r="C115" s="8" t="s">
        <v>515</v>
      </c>
      <c r="D115" s="7">
        <v>927001846</v>
      </c>
      <c r="E115" s="21">
        <v>5057909707</v>
      </c>
      <c r="F115" s="8" t="s">
        <v>22</v>
      </c>
      <c r="G115" s="198">
        <v>43781</v>
      </c>
      <c r="H115" s="23">
        <f t="shared" ca="1" si="1"/>
        <v>0</v>
      </c>
      <c r="I115" s="23" t="s">
        <v>38</v>
      </c>
      <c r="J115" s="24">
        <v>83432</v>
      </c>
      <c r="K115" s="25">
        <v>1</v>
      </c>
      <c r="L115" s="33"/>
      <c r="M115" s="8"/>
      <c r="N115" s="8"/>
      <c r="O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 ht="14.25" x14ac:dyDescent="0.45">
      <c r="A116" s="8" t="s">
        <v>560</v>
      </c>
      <c r="B116" s="20" t="s">
        <v>46</v>
      </c>
      <c r="C116" s="8" t="s">
        <v>515</v>
      </c>
      <c r="D116" s="7">
        <v>355430000</v>
      </c>
      <c r="E116" s="21">
        <v>9703858464</v>
      </c>
      <c r="F116" s="8" t="s">
        <v>28</v>
      </c>
      <c r="G116" s="198">
        <v>39644</v>
      </c>
      <c r="H116" s="23">
        <f t="shared" ca="1" si="1"/>
        <v>12</v>
      </c>
      <c r="I116" s="23"/>
      <c r="J116" s="24">
        <v>48861</v>
      </c>
      <c r="K116" s="25">
        <v>4</v>
      </c>
      <c r="L116" s="33"/>
      <c r="M116" s="8"/>
      <c r="N116" s="8"/>
      <c r="O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 ht="14.25" x14ac:dyDescent="0.45">
      <c r="A117" s="8" t="s">
        <v>419</v>
      </c>
      <c r="B117" s="20" t="s">
        <v>52</v>
      </c>
      <c r="C117" s="8" t="s">
        <v>379</v>
      </c>
      <c r="D117" s="7">
        <v>487003488</v>
      </c>
      <c r="E117" s="21">
        <v>3032380636</v>
      </c>
      <c r="F117" s="8" t="s">
        <v>33</v>
      </c>
      <c r="G117" s="198">
        <v>38251</v>
      </c>
      <c r="H117" s="23">
        <f t="shared" ca="1" si="1"/>
        <v>15</v>
      </c>
      <c r="I117" s="23"/>
      <c r="J117" s="24">
        <v>108148</v>
      </c>
      <c r="K117" s="25">
        <v>5</v>
      </c>
      <c r="L117" s="33"/>
      <c r="M117" s="8"/>
      <c r="N117" s="8"/>
      <c r="O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 ht="14.25" x14ac:dyDescent="0.45">
      <c r="A118" s="8" t="s">
        <v>382</v>
      </c>
      <c r="B118" s="20" t="s">
        <v>46</v>
      </c>
      <c r="C118" s="8" t="s">
        <v>379</v>
      </c>
      <c r="D118" s="7">
        <v>208550000</v>
      </c>
      <c r="E118" s="21">
        <v>9701535362</v>
      </c>
      <c r="F118" s="8" t="s">
        <v>22</v>
      </c>
      <c r="G118" s="198">
        <v>38179</v>
      </c>
      <c r="H118" s="23">
        <f t="shared" ca="1" si="1"/>
        <v>16</v>
      </c>
      <c r="I118" s="23" t="s">
        <v>55</v>
      </c>
      <c r="J118" s="24">
        <v>88334</v>
      </c>
      <c r="K118" s="25">
        <v>2</v>
      </c>
      <c r="L118" s="33"/>
      <c r="M118" s="8"/>
      <c r="N118" s="8"/>
      <c r="O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 ht="14.25" x14ac:dyDescent="0.45">
      <c r="A119" s="8" t="s">
        <v>537</v>
      </c>
      <c r="B119" s="20" t="s">
        <v>59</v>
      </c>
      <c r="C119" s="8" t="s">
        <v>515</v>
      </c>
      <c r="D119" s="7">
        <v>320003816</v>
      </c>
      <c r="E119" s="21">
        <v>5051569304</v>
      </c>
      <c r="F119" s="8" t="s">
        <v>28</v>
      </c>
      <c r="G119" s="198">
        <v>39684</v>
      </c>
      <c r="H119" s="23">
        <f t="shared" ca="1" si="1"/>
        <v>11</v>
      </c>
      <c r="I119" s="23"/>
      <c r="J119" s="24">
        <v>47588</v>
      </c>
      <c r="K119" s="25">
        <v>5</v>
      </c>
      <c r="L119" s="33"/>
      <c r="M119" s="8"/>
      <c r="N119" s="8"/>
      <c r="O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 ht="14.25" x14ac:dyDescent="0.45">
      <c r="A120" s="8" t="s">
        <v>628</v>
      </c>
      <c r="B120" s="20" t="s">
        <v>46</v>
      </c>
      <c r="C120" s="8" t="s">
        <v>599</v>
      </c>
      <c r="D120" s="7">
        <v>139001946</v>
      </c>
      <c r="E120" s="21">
        <v>5052453666</v>
      </c>
      <c r="F120" s="8" t="s">
        <v>33</v>
      </c>
      <c r="G120" s="198">
        <v>42097</v>
      </c>
      <c r="H120" s="23">
        <f t="shared" ca="1" si="1"/>
        <v>5</v>
      </c>
      <c r="I120" s="23"/>
      <c r="J120" s="24">
        <v>113428</v>
      </c>
      <c r="K120" s="25">
        <v>2</v>
      </c>
      <c r="L120" s="33"/>
      <c r="M120" s="8"/>
      <c r="N120" s="8"/>
      <c r="O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ht="14.25" x14ac:dyDescent="0.45">
      <c r="A121" s="8" t="s">
        <v>508</v>
      </c>
      <c r="B121" s="20" t="s">
        <v>37</v>
      </c>
      <c r="C121" s="8" t="s">
        <v>498</v>
      </c>
      <c r="D121" s="7">
        <v>402001676</v>
      </c>
      <c r="E121" s="21">
        <v>5058561612</v>
      </c>
      <c r="F121" s="8" t="s">
        <v>22</v>
      </c>
      <c r="G121" s="198">
        <v>36817</v>
      </c>
      <c r="H121" s="23">
        <f t="shared" ca="1" si="1"/>
        <v>19</v>
      </c>
      <c r="I121" s="23" t="s">
        <v>38</v>
      </c>
      <c r="J121" s="24">
        <v>58819</v>
      </c>
      <c r="K121" s="25">
        <v>2</v>
      </c>
      <c r="L121" s="33"/>
      <c r="M121" s="8"/>
      <c r="N121" s="8"/>
      <c r="O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ht="14.25" x14ac:dyDescent="0.45">
      <c r="A122" s="8" t="s">
        <v>150</v>
      </c>
      <c r="B122" s="20" t="s">
        <v>46</v>
      </c>
      <c r="C122" s="8" t="s">
        <v>144</v>
      </c>
      <c r="D122" s="7">
        <v>143004565</v>
      </c>
      <c r="E122" s="21">
        <v>9707146686</v>
      </c>
      <c r="F122" s="8" t="s">
        <v>22</v>
      </c>
      <c r="G122" s="198">
        <v>41187</v>
      </c>
      <c r="H122" s="23">
        <f t="shared" ca="1" si="1"/>
        <v>7</v>
      </c>
      <c r="I122" s="23" t="s">
        <v>23</v>
      </c>
      <c r="J122" s="24">
        <v>114220</v>
      </c>
      <c r="K122" s="25">
        <v>1</v>
      </c>
      <c r="L122" s="33"/>
      <c r="M122" s="8"/>
      <c r="N122" s="8"/>
      <c r="O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ht="14.25" x14ac:dyDescent="0.45">
      <c r="A123" s="8" t="s">
        <v>201</v>
      </c>
      <c r="B123" s="20" t="s">
        <v>59</v>
      </c>
      <c r="C123" s="8" t="s">
        <v>188</v>
      </c>
      <c r="D123" s="7">
        <v>714001538</v>
      </c>
      <c r="E123" s="21">
        <v>9707051004</v>
      </c>
      <c r="F123" s="8" t="s">
        <v>33</v>
      </c>
      <c r="G123" s="198">
        <v>39243</v>
      </c>
      <c r="H123" s="23">
        <f t="shared" ca="1" si="1"/>
        <v>13</v>
      </c>
      <c r="I123" s="23"/>
      <c r="J123" s="24">
        <v>33158</v>
      </c>
      <c r="K123" s="25">
        <v>5</v>
      </c>
      <c r="L123" s="33"/>
      <c r="M123" s="8"/>
      <c r="N123" s="8"/>
      <c r="O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ht="14.25" x14ac:dyDescent="0.45">
      <c r="A124" s="8" t="s">
        <v>716</v>
      </c>
      <c r="B124" s="20" t="s">
        <v>46</v>
      </c>
      <c r="C124" s="8" t="s">
        <v>670</v>
      </c>
      <c r="D124" s="7">
        <v>932120000</v>
      </c>
      <c r="E124" s="21">
        <v>7192778445</v>
      </c>
      <c r="F124" s="8" t="s">
        <v>33</v>
      </c>
      <c r="G124" s="198">
        <v>43867</v>
      </c>
      <c r="H124" s="23">
        <f t="shared" ca="1" si="1"/>
        <v>0</v>
      </c>
      <c r="I124" s="23"/>
      <c r="J124" s="24">
        <v>73273</v>
      </c>
      <c r="K124" s="25">
        <v>3</v>
      </c>
      <c r="L124" s="33"/>
      <c r="M124" s="8"/>
      <c r="N124" s="8"/>
      <c r="O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ht="14.25" x14ac:dyDescent="0.45">
      <c r="A125" s="8" t="s">
        <v>592</v>
      </c>
      <c r="B125" s="20" t="s">
        <v>20</v>
      </c>
      <c r="C125" s="8" t="s">
        <v>515</v>
      </c>
      <c r="D125" s="7">
        <v>149005056</v>
      </c>
      <c r="E125" s="21">
        <v>3031124357</v>
      </c>
      <c r="F125" s="8" t="s">
        <v>29</v>
      </c>
      <c r="G125" s="198">
        <v>38097</v>
      </c>
      <c r="H125" s="23">
        <f t="shared" ca="1" si="1"/>
        <v>16</v>
      </c>
      <c r="I125" s="23" t="s">
        <v>53</v>
      </c>
      <c r="J125" s="24">
        <v>14124</v>
      </c>
      <c r="K125" s="25">
        <v>4</v>
      </c>
      <c r="L125" s="33"/>
      <c r="M125" s="8"/>
      <c r="N125" s="8"/>
      <c r="O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ht="14.25" x14ac:dyDescent="0.45">
      <c r="A126" s="8" t="s">
        <v>523</v>
      </c>
      <c r="B126" s="20" t="s">
        <v>59</v>
      </c>
      <c r="C126" s="8" t="s">
        <v>515</v>
      </c>
      <c r="D126" s="7">
        <v>462006902</v>
      </c>
      <c r="E126" s="21">
        <v>9706069116</v>
      </c>
      <c r="F126" s="8" t="s">
        <v>33</v>
      </c>
      <c r="G126" s="198">
        <v>36538</v>
      </c>
      <c r="H126" s="23">
        <f t="shared" ca="1" si="1"/>
        <v>20</v>
      </c>
      <c r="I126" s="23"/>
      <c r="J126" s="24">
        <v>77418</v>
      </c>
      <c r="K126" s="25">
        <v>4</v>
      </c>
      <c r="L126" s="33"/>
      <c r="M126" s="8"/>
      <c r="N126" s="8"/>
      <c r="O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ht="14.25" x14ac:dyDescent="0.45">
      <c r="A127" s="8" t="s">
        <v>694</v>
      </c>
      <c r="B127" s="20" t="s">
        <v>46</v>
      </c>
      <c r="C127" s="8" t="s">
        <v>670</v>
      </c>
      <c r="D127" s="7">
        <v>374004706</v>
      </c>
      <c r="E127" s="21">
        <v>3035399385</v>
      </c>
      <c r="F127" s="8" t="s">
        <v>22</v>
      </c>
      <c r="G127" s="198">
        <v>38931</v>
      </c>
      <c r="H127" s="23">
        <f t="shared" ca="1" si="1"/>
        <v>14</v>
      </c>
      <c r="I127" s="23" t="s">
        <v>53</v>
      </c>
      <c r="J127" s="24">
        <v>54622</v>
      </c>
      <c r="K127" s="25">
        <v>2</v>
      </c>
      <c r="L127" s="33"/>
      <c r="M127" s="8"/>
      <c r="N127" s="8"/>
      <c r="O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ht="14.25" x14ac:dyDescent="0.45">
      <c r="A128" s="8" t="s">
        <v>585</v>
      </c>
      <c r="B128" s="20" t="s">
        <v>20</v>
      </c>
      <c r="C128" s="8" t="s">
        <v>515</v>
      </c>
      <c r="D128" s="7">
        <v>698006732</v>
      </c>
      <c r="E128" s="21">
        <v>7195236892</v>
      </c>
      <c r="F128" s="8" t="s">
        <v>33</v>
      </c>
      <c r="G128" s="198">
        <v>36942</v>
      </c>
      <c r="H128" s="23">
        <f t="shared" ca="1" si="1"/>
        <v>19</v>
      </c>
      <c r="I128" s="23"/>
      <c r="J128" s="24">
        <v>62819</v>
      </c>
      <c r="K128" s="25">
        <v>3</v>
      </c>
      <c r="L128" s="33"/>
      <c r="M128" s="8"/>
      <c r="N128" s="8"/>
      <c r="O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ht="14.25" x14ac:dyDescent="0.45">
      <c r="A129" s="8" t="s">
        <v>315</v>
      </c>
      <c r="B129" s="20" t="s">
        <v>52</v>
      </c>
      <c r="C129" s="8" t="s">
        <v>230</v>
      </c>
      <c r="D129" s="7">
        <v>914004826</v>
      </c>
      <c r="E129" s="21">
        <v>5051777060</v>
      </c>
      <c r="F129" s="8" t="s">
        <v>22</v>
      </c>
      <c r="G129" s="198">
        <v>39388</v>
      </c>
      <c r="H129" s="23">
        <f t="shared" ca="1" si="1"/>
        <v>12</v>
      </c>
      <c r="I129" s="23" t="s">
        <v>23</v>
      </c>
      <c r="J129" s="24">
        <v>43837</v>
      </c>
      <c r="K129" s="25">
        <v>4</v>
      </c>
      <c r="L129" s="33"/>
      <c r="M129" s="8"/>
      <c r="N129" s="8"/>
      <c r="O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1:34" ht="14.25" x14ac:dyDescent="0.45">
      <c r="A130" s="8" t="s">
        <v>267</v>
      </c>
      <c r="B130" s="20" t="s">
        <v>46</v>
      </c>
      <c r="C130" s="8" t="s">
        <v>230</v>
      </c>
      <c r="D130" s="7">
        <v>213007210</v>
      </c>
      <c r="E130" s="21">
        <v>5053547588</v>
      </c>
      <c r="F130" s="8" t="s">
        <v>22</v>
      </c>
      <c r="G130" s="198">
        <v>39236</v>
      </c>
      <c r="H130" s="23">
        <f t="shared" ref="H130:H193" ca="1" si="2">DATEDIF(G130,TODAY(),"Y")</f>
        <v>13</v>
      </c>
      <c r="I130" s="23" t="s">
        <v>53</v>
      </c>
      <c r="J130" s="24">
        <v>118457</v>
      </c>
      <c r="K130" s="25">
        <v>5</v>
      </c>
      <c r="L130" s="33"/>
      <c r="M130" s="8"/>
      <c r="N130" s="8"/>
      <c r="O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1:34" ht="14.25" x14ac:dyDescent="0.45">
      <c r="A131" s="8" t="s">
        <v>228</v>
      </c>
      <c r="B131" s="20" t="s">
        <v>59</v>
      </c>
      <c r="C131" s="8" t="s">
        <v>221</v>
      </c>
      <c r="D131" s="7">
        <v>696970000</v>
      </c>
      <c r="E131" s="21">
        <v>7191614846</v>
      </c>
      <c r="F131" s="8" t="s">
        <v>28</v>
      </c>
      <c r="G131" s="198">
        <v>39823</v>
      </c>
      <c r="H131" s="23">
        <f t="shared" ca="1" si="2"/>
        <v>11</v>
      </c>
      <c r="I131" s="23" t="s">
        <v>53</v>
      </c>
      <c r="J131" s="24">
        <v>81655</v>
      </c>
      <c r="K131" s="25">
        <v>5</v>
      </c>
      <c r="L131" s="33"/>
      <c r="M131" s="8"/>
      <c r="N131" s="8"/>
      <c r="O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ht="14.25" x14ac:dyDescent="0.45">
      <c r="A132" s="8" t="s">
        <v>629</v>
      </c>
      <c r="B132" s="20" t="s">
        <v>46</v>
      </c>
      <c r="C132" s="8" t="s">
        <v>599</v>
      </c>
      <c r="D132" s="7">
        <v>927006905</v>
      </c>
      <c r="E132" s="21">
        <v>3037188067</v>
      </c>
      <c r="F132" s="8" t="s">
        <v>33</v>
      </c>
      <c r="G132" s="198">
        <v>37218</v>
      </c>
      <c r="H132" s="23">
        <f t="shared" ca="1" si="2"/>
        <v>18</v>
      </c>
      <c r="I132" s="23"/>
      <c r="J132" s="24">
        <v>73511</v>
      </c>
      <c r="K132" s="25">
        <v>2</v>
      </c>
      <c r="L132" s="33"/>
      <c r="M132" s="8"/>
      <c r="N132" s="8"/>
      <c r="O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ht="14.25" x14ac:dyDescent="0.45">
      <c r="A133" s="8" t="s">
        <v>295</v>
      </c>
      <c r="B133" s="20" t="s">
        <v>20</v>
      </c>
      <c r="C133" s="8" t="s">
        <v>230</v>
      </c>
      <c r="D133" s="7">
        <v>666889893</v>
      </c>
      <c r="E133" s="21">
        <v>9708213594</v>
      </c>
      <c r="F133" s="8" t="s">
        <v>22</v>
      </c>
      <c r="G133" s="198">
        <v>38815</v>
      </c>
      <c r="H133" s="23">
        <f t="shared" ca="1" si="2"/>
        <v>14</v>
      </c>
      <c r="I133" s="23" t="s">
        <v>53</v>
      </c>
      <c r="J133" s="24">
        <v>96550</v>
      </c>
      <c r="K133" s="25">
        <v>5</v>
      </c>
      <c r="L133" s="33"/>
      <c r="M133" s="8"/>
      <c r="N133" s="8"/>
      <c r="O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ht="14.25" x14ac:dyDescent="0.45">
      <c r="A134" s="8" t="s">
        <v>166</v>
      </c>
      <c r="B134" s="20" t="s">
        <v>46</v>
      </c>
      <c r="C134" s="8" t="s">
        <v>162</v>
      </c>
      <c r="D134" s="7">
        <v>799008708</v>
      </c>
      <c r="E134" s="21">
        <v>5052387348</v>
      </c>
      <c r="F134" s="8" t="s">
        <v>22</v>
      </c>
      <c r="G134" s="198">
        <v>37127</v>
      </c>
      <c r="H134" s="23">
        <f t="shared" ca="1" si="2"/>
        <v>18</v>
      </c>
      <c r="I134" s="23" t="s">
        <v>53</v>
      </c>
      <c r="J134" s="24">
        <v>109243</v>
      </c>
      <c r="K134" s="25">
        <v>4</v>
      </c>
      <c r="L134" s="33"/>
      <c r="M134" s="8"/>
      <c r="N134" s="8"/>
      <c r="O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ht="14.25" x14ac:dyDescent="0.45">
      <c r="A135" s="8" t="s">
        <v>19</v>
      </c>
      <c r="B135" s="20" t="s">
        <v>20</v>
      </c>
      <c r="C135" s="8" t="s">
        <v>21</v>
      </c>
      <c r="D135" s="7">
        <v>666357646</v>
      </c>
      <c r="E135" s="21">
        <v>9708138394</v>
      </c>
      <c r="F135" s="8" t="s">
        <v>22</v>
      </c>
      <c r="G135" s="198">
        <v>39475</v>
      </c>
      <c r="H135" s="23">
        <f t="shared" ca="1" si="2"/>
        <v>12</v>
      </c>
      <c r="I135" s="23" t="s">
        <v>23</v>
      </c>
      <c r="J135" s="24">
        <v>58806</v>
      </c>
      <c r="K135" s="25">
        <v>1</v>
      </c>
      <c r="L135" s="33"/>
      <c r="M135" s="26"/>
      <c r="N135" s="198"/>
      <c r="O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ht="14.25" x14ac:dyDescent="0.45">
      <c r="A136" s="8" t="s">
        <v>602</v>
      </c>
      <c r="B136" s="20" t="s">
        <v>20</v>
      </c>
      <c r="C136" s="8" t="s">
        <v>599</v>
      </c>
      <c r="D136" s="7">
        <v>361007437</v>
      </c>
      <c r="E136" s="21">
        <v>7198433766</v>
      </c>
      <c r="F136" s="8" t="s">
        <v>22</v>
      </c>
      <c r="G136" s="198">
        <v>38755</v>
      </c>
      <c r="H136" s="23">
        <f t="shared" ca="1" si="2"/>
        <v>14</v>
      </c>
      <c r="I136" s="23" t="s">
        <v>55</v>
      </c>
      <c r="J136" s="24">
        <v>83114</v>
      </c>
      <c r="K136" s="25">
        <v>1</v>
      </c>
      <c r="L136" s="33"/>
      <c r="M136" s="8"/>
      <c r="N136" s="8"/>
      <c r="O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ht="14.25" x14ac:dyDescent="0.45">
      <c r="A137" s="8" t="s">
        <v>579</v>
      </c>
      <c r="B137" s="20" t="s">
        <v>59</v>
      </c>
      <c r="C137" s="8" t="s">
        <v>515</v>
      </c>
      <c r="D137" s="7">
        <v>666473777</v>
      </c>
      <c r="E137" s="21">
        <v>5057904981</v>
      </c>
      <c r="F137" s="8" t="s">
        <v>22</v>
      </c>
      <c r="G137" s="198">
        <v>36830</v>
      </c>
      <c r="H137" s="23">
        <f t="shared" ca="1" si="2"/>
        <v>19</v>
      </c>
      <c r="I137" s="23" t="s">
        <v>38</v>
      </c>
      <c r="J137" s="24">
        <v>104808</v>
      </c>
      <c r="K137" s="25">
        <v>4</v>
      </c>
      <c r="L137" s="33"/>
      <c r="M137" s="8"/>
      <c r="N137" s="8"/>
      <c r="O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ht="14.25" x14ac:dyDescent="0.45">
      <c r="A138" s="8" t="s">
        <v>470</v>
      </c>
      <c r="B138" s="20" t="s">
        <v>27</v>
      </c>
      <c r="C138" s="8" t="s">
        <v>455</v>
      </c>
      <c r="D138" s="7">
        <v>666996024</v>
      </c>
      <c r="E138" s="21">
        <v>3033967339</v>
      </c>
      <c r="F138" s="8" t="s">
        <v>22</v>
      </c>
      <c r="G138" s="198">
        <v>43674</v>
      </c>
      <c r="H138" s="23">
        <f t="shared" ca="1" si="2"/>
        <v>1</v>
      </c>
      <c r="I138" s="23" t="s">
        <v>23</v>
      </c>
      <c r="J138" s="24">
        <v>88229</v>
      </c>
      <c r="K138" s="25">
        <v>4</v>
      </c>
      <c r="L138" s="33"/>
      <c r="M138" s="8"/>
      <c r="N138" s="8"/>
      <c r="O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ht="14.25" x14ac:dyDescent="0.45">
      <c r="A139" s="8" t="s">
        <v>436</v>
      </c>
      <c r="B139" s="20" t="s">
        <v>46</v>
      </c>
      <c r="C139" s="8" t="s">
        <v>428</v>
      </c>
      <c r="D139" s="7">
        <v>608410000</v>
      </c>
      <c r="E139" s="21">
        <v>7195085809</v>
      </c>
      <c r="F139" s="8" t="s">
        <v>33</v>
      </c>
      <c r="G139" s="198">
        <v>41107</v>
      </c>
      <c r="H139" s="23">
        <f t="shared" ca="1" si="2"/>
        <v>8</v>
      </c>
      <c r="I139" s="23"/>
      <c r="J139" s="24">
        <v>103092</v>
      </c>
      <c r="K139" s="25">
        <v>3</v>
      </c>
      <c r="L139" s="33"/>
      <c r="M139" s="8"/>
      <c r="N139" s="8"/>
      <c r="O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1:34" ht="14.25" x14ac:dyDescent="0.45">
      <c r="A140" s="8" t="s">
        <v>347</v>
      </c>
      <c r="B140" s="20" t="s">
        <v>52</v>
      </c>
      <c r="C140" s="8" t="s">
        <v>230</v>
      </c>
      <c r="D140" s="7">
        <v>474250000</v>
      </c>
      <c r="E140" s="21">
        <v>3032354572</v>
      </c>
      <c r="F140" s="8" t="s">
        <v>22</v>
      </c>
      <c r="G140" s="198">
        <v>42652</v>
      </c>
      <c r="H140" s="23">
        <f t="shared" ca="1" si="2"/>
        <v>3</v>
      </c>
      <c r="I140" s="23" t="s">
        <v>23</v>
      </c>
      <c r="J140" s="24">
        <v>61010</v>
      </c>
      <c r="K140" s="25">
        <v>2</v>
      </c>
      <c r="L140" s="33"/>
      <c r="M140" s="8"/>
      <c r="N140" s="8"/>
      <c r="O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ht="14.25" x14ac:dyDescent="0.45">
      <c r="A141" s="8" t="s">
        <v>705</v>
      </c>
      <c r="B141" s="20" t="s">
        <v>46</v>
      </c>
      <c r="C141" s="8" t="s">
        <v>670</v>
      </c>
      <c r="D141" s="7">
        <v>666612667</v>
      </c>
      <c r="E141" s="21">
        <v>7196259106</v>
      </c>
      <c r="F141" s="8" t="s">
        <v>29</v>
      </c>
      <c r="G141" s="198">
        <v>40222</v>
      </c>
      <c r="H141" s="23">
        <f t="shared" ca="1" si="2"/>
        <v>10</v>
      </c>
      <c r="I141" s="23" t="s">
        <v>23</v>
      </c>
      <c r="J141" s="24">
        <v>22711</v>
      </c>
      <c r="K141" s="25">
        <v>5</v>
      </c>
      <c r="L141" s="33"/>
      <c r="M141" s="8"/>
      <c r="N141" s="8"/>
      <c r="O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ht="14.25" x14ac:dyDescent="0.45">
      <c r="A142" s="8" t="s">
        <v>141</v>
      </c>
      <c r="B142" s="20" t="s">
        <v>46</v>
      </c>
      <c r="C142" s="8" t="s">
        <v>87</v>
      </c>
      <c r="D142" s="7">
        <v>644001961</v>
      </c>
      <c r="E142" s="21">
        <v>9707280453</v>
      </c>
      <c r="F142" s="8" t="s">
        <v>29</v>
      </c>
      <c r="G142" s="198">
        <v>36776</v>
      </c>
      <c r="H142" s="23">
        <f t="shared" ca="1" si="2"/>
        <v>19</v>
      </c>
      <c r="I142" s="23" t="s">
        <v>42</v>
      </c>
      <c r="J142" s="24">
        <v>18216</v>
      </c>
      <c r="K142" s="25">
        <v>3</v>
      </c>
      <c r="L142" s="33"/>
      <c r="M142" s="8"/>
      <c r="N142" s="8"/>
      <c r="O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ht="14.25" x14ac:dyDescent="0.45">
      <c r="A143" s="8" t="s">
        <v>213</v>
      </c>
      <c r="B143" s="20" t="s">
        <v>59</v>
      </c>
      <c r="C143" s="8" t="s">
        <v>188</v>
      </c>
      <c r="D143" s="7">
        <v>280540000</v>
      </c>
      <c r="E143" s="21">
        <v>7194697218</v>
      </c>
      <c r="F143" s="8" t="s">
        <v>22</v>
      </c>
      <c r="G143" s="198">
        <v>43703</v>
      </c>
      <c r="H143" s="23">
        <f t="shared" ca="1" si="2"/>
        <v>0</v>
      </c>
      <c r="I143" s="23" t="s">
        <v>38</v>
      </c>
      <c r="J143" s="24">
        <v>43085</v>
      </c>
      <c r="K143" s="25">
        <v>4</v>
      </c>
      <c r="L143" s="33"/>
      <c r="M143" s="8"/>
      <c r="N143" s="8"/>
      <c r="O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ht="14.25" x14ac:dyDescent="0.45">
      <c r="A144" s="8" t="s">
        <v>304</v>
      </c>
      <c r="B144" s="20" t="s">
        <v>59</v>
      </c>
      <c r="C144" s="8" t="s">
        <v>230</v>
      </c>
      <c r="D144" s="7">
        <v>556590000</v>
      </c>
      <c r="E144" s="21">
        <v>7198979762</v>
      </c>
      <c r="F144" s="8" t="s">
        <v>28</v>
      </c>
      <c r="G144" s="198">
        <v>43878</v>
      </c>
      <c r="H144" s="23">
        <f t="shared" ca="1" si="2"/>
        <v>0</v>
      </c>
      <c r="I144" s="23"/>
      <c r="J144" s="24">
        <v>37520</v>
      </c>
      <c r="K144" s="25">
        <v>4</v>
      </c>
      <c r="L144" s="33"/>
      <c r="M144" s="8"/>
      <c r="N144" s="8"/>
      <c r="O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34" ht="14.25" x14ac:dyDescent="0.45">
      <c r="A145" s="8" t="s">
        <v>725</v>
      </c>
      <c r="B145" s="20" t="s">
        <v>27</v>
      </c>
      <c r="C145" s="8" t="s">
        <v>670</v>
      </c>
      <c r="D145" s="7">
        <v>197006016</v>
      </c>
      <c r="E145" s="21">
        <v>3032304625</v>
      </c>
      <c r="F145" s="8" t="s">
        <v>29</v>
      </c>
      <c r="G145" s="198">
        <v>39669</v>
      </c>
      <c r="H145" s="23">
        <f t="shared" ca="1" si="2"/>
        <v>11</v>
      </c>
      <c r="I145" s="23" t="s">
        <v>38</v>
      </c>
      <c r="J145" s="24">
        <v>26169</v>
      </c>
      <c r="K145" s="25">
        <v>2</v>
      </c>
      <c r="L145" s="33"/>
      <c r="M145" s="8"/>
      <c r="N145" s="8"/>
      <c r="O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</row>
    <row r="146" spans="1:34" ht="14.25" x14ac:dyDescent="0.45">
      <c r="A146" s="8" t="s">
        <v>613</v>
      </c>
      <c r="B146" s="20" t="s">
        <v>59</v>
      </c>
      <c r="C146" s="8" t="s">
        <v>599</v>
      </c>
      <c r="D146" s="7">
        <v>666453427</v>
      </c>
      <c r="E146" s="21">
        <v>3038842613</v>
      </c>
      <c r="F146" s="8" t="s">
        <v>33</v>
      </c>
      <c r="G146" s="198">
        <v>39710</v>
      </c>
      <c r="H146" s="23">
        <f t="shared" ca="1" si="2"/>
        <v>11</v>
      </c>
      <c r="I146" s="23"/>
      <c r="J146" s="24">
        <v>80256</v>
      </c>
      <c r="K146" s="25">
        <v>4</v>
      </c>
      <c r="L146" s="33"/>
      <c r="M146" s="8"/>
      <c r="N146" s="8"/>
      <c r="O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</row>
    <row r="147" spans="1:34" ht="14.25" x14ac:dyDescent="0.45">
      <c r="A147" s="8" t="s">
        <v>587</v>
      </c>
      <c r="B147" s="20" t="s">
        <v>20</v>
      </c>
      <c r="C147" s="8" t="s">
        <v>515</v>
      </c>
      <c r="D147" s="7">
        <v>768004843</v>
      </c>
      <c r="E147" s="21">
        <v>7191246633</v>
      </c>
      <c r="F147" s="8" t="s">
        <v>22</v>
      </c>
      <c r="G147" s="198">
        <v>38398</v>
      </c>
      <c r="H147" s="23">
        <f t="shared" ca="1" si="2"/>
        <v>15</v>
      </c>
      <c r="I147" s="23" t="s">
        <v>42</v>
      </c>
      <c r="J147" s="24">
        <v>80716</v>
      </c>
      <c r="K147" s="25">
        <v>2</v>
      </c>
      <c r="L147" s="33"/>
      <c r="M147" s="8"/>
      <c r="N147" s="8"/>
      <c r="O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</row>
    <row r="148" spans="1:34" ht="14.25" x14ac:dyDescent="0.45">
      <c r="A148" s="8" t="s">
        <v>687</v>
      </c>
      <c r="B148" s="20" t="s">
        <v>46</v>
      </c>
      <c r="C148" s="8" t="s">
        <v>670</v>
      </c>
      <c r="D148" s="7">
        <v>531460000</v>
      </c>
      <c r="E148" s="21">
        <v>7191657646</v>
      </c>
      <c r="F148" s="8" t="s">
        <v>22</v>
      </c>
      <c r="G148" s="198">
        <v>38580</v>
      </c>
      <c r="H148" s="23">
        <f t="shared" ca="1" si="2"/>
        <v>14</v>
      </c>
      <c r="I148" s="23" t="s">
        <v>23</v>
      </c>
      <c r="J148" s="24">
        <v>77048</v>
      </c>
      <c r="K148" s="25">
        <v>5</v>
      </c>
      <c r="L148" s="33"/>
      <c r="M148" s="8"/>
      <c r="N148" s="8"/>
      <c r="O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</row>
    <row r="149" spans="1:34" ht="14.25" x14ac:dyDescent="0.45">
      <c r="A149" s="8" t="s">
        <v>96</v>
      </c>
      <c r="B149" s="20" t="s">
        <v>46</v>
      </c>
      <c r="C149" s="8" t="s">
        <v>87</v>
      </c>
      <c r="D149" s="7">
        <v>666477474</v>
      </c>
      <c r="E149" s="21">
        <v>5052163497</v>
      </c>
      <c r="F149" s="8" t="s">
        <v>33</v>
      </c>
      <c r="G149" s="198">
        <v>43263</v>
      </c>
      <c r="H149" s="23">
        <f t="shared" ca="1" si="2"/>
        <v>2</v>
      </c>
      <c r="I149" s="23"/>
      <c r="J149" s="24">
        <v>104887</v>
      </c>
      <c r="K149" s="25">
        <v>5</v>
      </c>
      <c r="L149" s="33"/>
      <c r="M149" s="8"/>
      <c r="N149" s="8"/>
      <c r="O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</row>
    <row r="150" spans="1:34" ht="14.25" x14ac:dyDescent="0.45">
      <c r="A150" s="8" t="s">
        <v>736</v>
      </c>
      <c r="B150" s="20" t="s">
        <v>59</v>
      </c>
      <c r="C150" s="8" t="s">
        <v>670</v>
      </c>
      <c r="D150" s="7">
        <v>208002582</v>
      </c>
      <c r="E150" s="21">
        <v>3036778600</v>
      </c>
      <c r="F150" s="8" t="s">
        <v>22</v>
      </c>
      <c r="G150" s="198">
        <v>43984</v>
      </c>
      <c r="H150" s="23">
        <f t="shared" ca="1" si="2"/>
        <v>0</v>
      </c>
      <c r="I150" s="23" t="s">
        <v>23</v>
      </c>
      <c r="J150" s="24">
        <v>30400</v>
      </c>
      <c r="K150" s="25">
        <v>4</v>
      </c>
      <c r="L150" s="33"/>
      <c r="M150" s="8"/>
      <c r="N150" s="8"/>
      <c r="O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</row>
    <row r="151" spans="1:34" ht="14.25" x14ac:dyDescent="0.45">
      <c r="A151" s="8" t="s">
        <v>256</v>
      </c>
      <c r="B151" s="20" t="s">
        <v>20</v>
      </c>
      <c r="C151" s="8" t="s">
        <v>230</v>
      </c>
      <c r="D151" s="7">
        <v>435560000</v>
      </c>
      <c r="E151" s="21">
        <v>3033909820</v>
      </c>
      <c r="F151" s="8" t="s">
        <v>22</v>
      </c>
      <c r="G151" s="198">
        <v>41450</v>
      </c>
      <c r="H151" s="23">
        <f t="shared" ca="1" si="2"/>
        <v>7</v>
      </c>
      <c r="I151" s="23" t="s">
        <v>23</v>
      </c>
      <c r="J151" s="24">
        <v>62489</v>
      </c>
      <c r="K151" s="25">
        <v>2</v>
      </c>
      <c r="L151" s="33"/>
      <c r="M151" s="8"/>
      <c r="N151" s="8"/>
      <c r="O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</row>
    <row r="152" spans="1:34" ht="14.25" x14ac:dyDescent="0.45">
      <c r="A152" s="8" t="s">
        <v>746</v>
      </c>
      <c r="B152" s="20" t="s">
        <v>46</v>
      </c>
      <c r="C152" s="8" t="s">
        <v>670</v>
      </c>
      <c r="D152" s="7">
        <v>141490000</v>
      </c>
      <c r="E152" s="21">
        <v>5058527032</v>
      </c>
      <c r="F152" s="8" t="s">
        <v>33</v>
      </c>
      <c r="G152" s="198">
        <v>37838</v>
      </c>
      <c r="H152" s="23">
        <f t="shared" ca="1" si="2"/>
        <v>17</v>
      </c>
      <c r="I152" s="23"/>
      <c r="J152" s="24">
        <v>59539</v>
      </c>
      <c r="K152" s="25">
        <v>1</v>
      </c>
      <c r="L152" s="33"/>
      <c r="M152" s="8"/>
      <c r="N152" s="8"/>
      <c r="O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</row>
    <row r="153" spans="1:34" ht="14.25" x14ac:dyDescent="0.45">
      <c r="A153" s="8" t="s">
        <v>364</v>
      </c>
      <c r="B153" s="20" t="s">
        <v>37</v>
      </c>
      <c r="C153" s="8" t="s">
        <v>230</v>
      </c>
      <c r="D153" s="7">
        <v>972005838</v>
      </c>
      <c r="E153" s="21">
        <v>3035035104</v>
      </c>
      <c r="F153" s="8" t="s">
        <v>33</v>
      </c>
      <c r="G153" s="198">
        <v>38664</v>
      </c>
      <c r="H153" s="23">
        <f t="shared" ca="1" si="2"/>
        <v>14</v>
      </c>
      <c r="I153" s="23"/>
      <c r="J153" s="24">
        <v>37303</v>
      </c>
      <c r="K153" s="25">
        <v>5</v>
      </c>
      <c r="L153" s="33"/>
      <c r="M153" s="8"/>
      <c r="N153" s="8"/>
      <c r="O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</row>
    <row r="154" spans="1:34" ht="14.25" x14ac:dyDescent="0.45">
      <c r="A154" s="8" t="s">
        <v>647</v>
      </c>
      <c r="B154" s="20" t="s">
        <v>52</v>
      </c>
      <c r="C154" s="8" t="s">
        <v>599</v>
      </c>
      <c r="D154" s="7">
        <v>973510000</v>
      </c>
      <c r="E154" s="21">
        <v>3034729409</v>
      </c>
      <c r="F154" s="8" t="s">
        <v>29</v>
      </c>
      <c r="G154" s="198">
        <v>39146</v>
      </c>
      <c r="H154" s="23">
        <f t="shared" ca="1" si="2"/>
        <v>13</v>
      </c>
      <c r="I154" s="23" t="s">
        <v>38</v>
      </c>
      <c r="J154" s="24">
        <v>52180</v>
      </c>
      <c r="K154" s="25">
        <v>5</v>
      </c>
      <c r="L154" s="33"/>
      <c r="M154" s="8"/>
      <c r="N154" s="8"/>
      <c r="O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</row>
    <row r="155" spans="1:34" ht="14.25" x14ac:dyDescent="0.45">
      <c r="A155" s="8" t="s">
        <v>663</v>
      </c>
      <c r="B155" s="20" t="s">
        <v>46</v>
      </c>
      <c r="C155" s="8" t="s">
        <v>599</v>
      </c>
      <c r="D155" s="7">
        <v>141007102</v>
      </c>
      <c r="E155" s="21">
        <v>7198451642</v>
      </c>
      <c r="F155" s="8" t="s">
        <v>22</v>
      </c>
      <c r="G155" s="198">
        <v>38873</v>
      </c>
      <c r="H155" s="23">
        <f t="shared" ca="1" si="2"/>
        <v>14</v>
      </c>
      <c r="I155" s="23" t="s">
        <v>53</v>
      </c>
      <c r="J155" s="24">
        <v>49856</v>
      </c>
      <c r="K155" s="25">
        <v>5</v>
      </c>
      <c r="L155" s="33"/>
      <c r="M155" s="8"/>
      <c r="N155" s="8"/>
      <c r="O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</row>
    <row r="156" spans="1:34" ht="14.25" x14ac:dyDescent="0.45">
      <c r="A156" s="8" t="s">
        <v>552</v>
      </c>
      <c r="B156" s="20" t="s">
        <v>52</v>
      </c>
      <c r="C156" s="8" t="s">
        <v>515</v>
      </c>
      <c r="D156" s="7">
        <v>121780000</v>
      </c>
      <c r="E156" s="21">
        <v>9704045531</v>
      </c>
      <c r="F156" s="8" t="s">
        <v>22</v>
      </c>
      <c r="G156" s="198">
        <v>37997</v>
      </c>
      <c r="H156" s="23">
        <f t="shared" ca="1" si="2"/>
        <v>16</v>
      </c>
      <c r="I156" s="23" t="s">
        <v>42</v>
      </c>
      <c r="J156" s="24">
        <v>117242</v>
      </c>
      <c r="K156" s="25">
        <v>2</v>
      </c>
      <c r="L156" s="33"/>
      <c r="M156" s="8"/>
      <c r="N156" s="8"/>
      <c r="O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</row>
    <row r="157" spans="1:34" ht="14.25" x14ac:dyDescent="0.45">
      <c r="A157" s="8" t="s">
        <v>355</v>
      </c>
      <c r="B157" s="20" t="s">
        <v>27</v>
      </c>
      <c r="C157" s="8" t="s">
        <v>230</v>
      </c>
      <c r="D157" s="7">
        <v>523005947</v>
      </c>
      <c r="E157" s="21">
        <v>5052153322</v>
      </c>
      <c r="F157" s="8" t="s">
        <v>33</v>
      </c>
      <c r="G157" s="198">
        <v>42216</v>
      </c>
      <c r="H157" s="23">
        <f t="shared" ca="1" si="2"/>
        <v>5</v>
      </c>
      <c r="I157" s="23"/>
      <c r="J157" s="24">
        <v>106036</v>
      </c>
      <c r="K157" s="25">
        <v>4</v>
      </c>
      <c r="L157" s="33"/>
      <c r="M157" s="8"/>
      <c r="N157" s="8"/>
      <c r="O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</row>
    <row r="158" spans="1:34" ht="14.25" x14ac:dyDescent="0.45">
      <c r="A158" s="8" t="s">
        <v>122</v>
      </c>
      <c r="B158" s="20" t="s">
        <v>59</v>
      </c>
      <c r="C158" s="8" t="s">
        <v>87</v>
      </c>
      <c r="D158" s="7">
        <v>829001407</v>
      </c>
      <c r="E158" s="21">
        <v>9705295649</v>
      </c>
      <c r="F158" s="8" t="s">
        <v>22</v>
      </c>
      <c r="G158" s="198">
        <v>40545</v>
      </c>
      <c r="H158" s="23">
        <f t="shared" ca="1" si="2"/>
        <v>9</v>
      </c>
      <c r="I158" s="23" t="s">
        <v>23</v>
      </c>
      <c r="J158" s="24">
        <v>94974</v>
      </c>
      <c r="K158" s="25">
        <v>5</v>
      </c>
      <c r="L158" s="33"/>
      <c r="M158" s="8"/>
      <c r="N158" s="8"/>
      <c r="O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</row>
    <row r="159" spans="1:34" ht="14.25" x14ac:dyDescent="0.45">
      <c r="A159" s="8" t="s">
        <v>111</v>
      </c>
      <c r="B159" s="20" t="s">
        <v>46</v>
      </c>
      <c r="C159" s="8" t="s">
        <v>87</v>
      </c>
      <c r="D159" s="7">
        <v>376480000</v>
      </c>
      <c r="E159" s="21">
        <v>7196168483</v>
      </c>
      <c r="F159" s="8" t="s">
        <v>28</v>
      </c>
      <c r="G159" s="198">
        <v>39906</v>
      </c>
      <c r="H159" s="23">
        <f t="shared" ca="1" si="2"/>
        <v>11</v>
      </c>
      <c r="I159" s="23"/>
      <c r="J159" s="24">
        <v>39706</v>
      </c>
      <c r="K159" s="25">
        <v>3</v>
      </c>
      <c r="L159" s="33"/>
      <c r="M159" s="8"/>
      <c r="N159" s="8"/>
      <c r="O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</row>
    <row r="160" spans="1:34" ht="14.25" x14ac:dyDescent="0.45">
      <c r="A160" s="8" t="s">
        <v>291</v>
      </c>
      <c r="B160" s="20" t="s">
        <v>46</v>
      </c>
      <c r="C160" s="8" t="s">
        <v>230</v>
      </c>
      <c r="D160" s="7">
        <v>945890000</v>
      </c>
      <c r="E160" s="21">
        <v>5052520526</v>
      </c>
      <c r="F160" s="8" t="s">
        <v>22</v>
      </c>
      <c r="G160" s="198">
        <v>39636</v>
      </c>
      <c r="H160" s="23">
        <f t="shared" ca="1" si="2"/>
        <v>12</v>
      </c>
      <c r="I160" s="23" t="s">
        <v>38</v>
      </c>
      <c r="J160" s="24">
        <v>49843</v>
      </c>
      <c r="K160" s="25">
        <v>2</v>
      </c>
      <c r="L160" s="33"/>
      <c r="M160" s="8"/>
      <c r="N160" s="8"/>
      <c r="O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</row>
    <row r="161" spans="1:34" ht="14.25" x14ac:dyDescent="0.45">
      <c r="A161" s="8" t="s">
        <v>324</v>
      </c>
      <c r="B161" s="20" t="s">
        <v>59</v>
      </c>
      <c r="C161" s="8" t="s">
        <v>230</v>
      </c>
      <c r="D161" s="7">
        <v>666783902</v>
      </c>
      <c r="E161" s="21">
        <v>5057173558</v>
      </c>
      <c r="F161" s="8" t="s">
        <v>33</v>
      </c>
      <c r="G161" s="198">
        <v>37283</v>
      </c>
      <c r="H161" s="23">
        <f t="shared" ca="1" si="2"/>
        <v>18</v>
      </c>
      <c r="I161" s="23"/>
      <c r="J161" s="24">
        <v>97667</v>
      </c>
      <c r="K161" s="25">
        <v>3</v>
      </c>
      <c r="L161" s="33"/>
      <c r="M161" s="8"/>
      <c r="N161" s="8"/>
      <c r="O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1:34" ht="14.25" x14ac:dyDescent="0.45">
      <c r="A162" s="8" t="s">
        <v>337</v>
      </c>
      <c r="B162" s="20" t="s">
        <v>59</v>
      </c>
      <c r="C162" s="8" t="s">
        <v>230</v>
      </c>
      <c r="D162" s="7">
        <v>809002367</v>
      </c>
      <c r="E162" s="21">
        <v>5053498222</v>
      </c>
      <c r="F162" s="8" t="s">
        <v>22</v>
      </c>
      <c r="G162" s="198">
        <v>39300</v>
      </c>
      <c r="H162" s="23">
        <f t="shared" ca="1" si="2"/>
        <v>12</v>
      </c>
      <c r="I162" s="23" t="s">
        <v>23</v>
      </c>
      <c r="J162" s="24">
        <v>53249</v>
      </c>
      <c r="K162" s="25">
        <v>2</v>
      </c>
      <c r="L162" s="33"/>
      <c r="M162" s="8"/>
      <c r="N162" s="8"/>
      <c r="O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</row>
    <row r="163" spans="1:34" ht="14.25" x14ac:dyDescent="0.45">
      <c r="A163" s="8" t="s">
        <v>407</v>
      </c>
      <c r="B163" s="20" t="s">
        <v>46</v>
      </c>
      <c r="C163" s="8" t="s">
        <v>379</v>
      </c>
      <c r="D163" s="7">
        <v>885890000</v>
      </c>
      <c r="E163" s="21">
        <v>7193262077</v>
      </c>
      <c r="F163" s="8" t="s">
        <v>22</v>
      </c>
      <c r="G163" s="198">
        <v>38851</v>
      </c>
      <c r="H163" s="23">
        <f t="shared" ca="1" si="2"/>
        <v>14</v>
      </c>
      <c r="I163" s="23" t="s">
        <v>23</v>
      </c>
      <c r="J163" s="24">
        <v>107765</v>
      </c>
      <c r="K163" s="25">
        <v>4</v>
      </c>
      <c r="L163" s="33"/>
      <c r="M163" s="8"/>
      <c r="N163" s="8"/>
      <c r="O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</row>
    <row r="164" spans="1:34" ht="14.25" x14ac:dyDescent="0.45">
      <c r="A164" s="8" t="s">
        <v>580</v>
      </c>
      <c r="B164" s="20" t="s">
        <v>46</v>
      </c>
      <c r="C164" s="8" t="s">
        <v>515</v>
      </c>
      <c r="D164" s="7">
        <v>242005378</v>
      </c>
      <c r="E164" s="21">
        <v>7195691314</v>
      </c>
      <c r="F164" s="8" t="s">
        <v>29</v>
      </c>
      <c r="G164" s="198">
        <v>41477</v>
      </c>
      <c r="H164" s="23">
        <f t="shared" ca="1" si="2"/>
        <v>7</v>
      </c>
      <c r="I164" s="23" t="s">
        <v>53</v>
      </c>
      <c r="J164" s="24">
        <v>43428</v>
      </c>
      <c r="K164" s="25">
        <v>2</v>
      </c>
      <c r="L164" s="33"/>
      <c r="M164" s="8"/>
      <c r="N164" s="8"/>
      <c r="O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1:34" ht="14.25" x14ac:dyDescent="0.45">
      <c r="A165" s="8" t="s">
        <v>637</v>
      </c>
      <c r="B165" s="20" t="s">
        <v>59</v>
      </c>
      <c r="C165" s="8" t="s">
        <v>599</v>
      </c>
      <c r="D165" s="7">
        <v>666498189</v>
      </c>
      <c r="E165" s="21">
        <v>5056079829</v>
      </c>
      <c r="F165" s="8" t="s">
        <v>22</v>
      </c>
      <c r="G165" s="198">
        <v>38058</v>
      </c>
      <c r="H165" s="23">
        <f t="shared" ca="1" si="2"/>
        <v>16</v>
      </c>
      <c r="I165" s="23" t="s">
        <v>23</v>
      </c>
      <c r="J165" s="24">
        <v>51480</v>
      </c>
      <c r="K165" s="25">
        <v>5</v>
      </c>
      <c r="L165" s="33"/>
      <c r="M165" s="8"/>
      <c r="N165" s="8"/>
      <c r="O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1:34" ht="14.25" x14ac:dyDescent="0.45">
      <c r="A166" s="8" t="s">
        <v>532</v>
      </c>
      <c r="B166" s="20" t="s">
        <v>46</v>
      </c>
      <c r="C166" s="8" t="s">
        <v>515</v>
      </c>
      <c r="D166" s="7">
        <v>666875393</v>
      </c>
      <c r="E166" s="21">
        <v>5057430732</v>
      </c>
      <c r="F166" s="8" t="s">
        <v>33</v>
      </c>
      <c r="G166" s="198">
        <v>38605</v>
      </c>
      <c r="H166" s="23">
        <f t="shared" ca="1" si="2"/>
        <v>14</v>
      </c>
      <c r="I166" s="23"/>
      <c r="J166" s="24">
        <v>79292</v>
      </c>
      <c r="K166" s="25">
        <v>2</v>
      </c>
      <c r="L166" s="33"/>
      <c r="M166" s="8"/>
      <c r="N166" s="8"/>
      <c r="O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1:34" ht="14.25" x14ac:dyDescent="0.45">
      <c r="A167" s="8" t="s">
        <v>671</v>
      </c>
      <c r="B167" s="20" t="s">
        <v>46</v>
      </c>
      <c r="C167" s="8" t="s">
        <v>670</v>
      </c>
      <c r="D167" s="7">
        <v>666190898</v>
      </c>
      <c r="E167" s="21">
        <v>5056584511</v>
      </c>
      <c r="F167" s="8" t="s">
        <v>33</v>
      </c>
      <c r="G167" s="198">
        <v>36866</v>
      </c>
      <c r="H167" s="23">
        <f t="shared" ca="1" si="2"/>
        <v>19</v>
      </c>
      <c r="I167" s="23"/>
      <c r="J167" s="24">
        <v>75900</v>
      </c>
      <c r="K167" s="25">
        <v>1</v>
      </c>
      <c r="L167" s="33"/>
      <c r="M167" s="8"/>
      <c r="N167" s="8"/>
      <c r="O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</row>
    <row r="168" spans="1:34" ht="14.25" x14ac:dyDescent="0.45">
      <c r="A168" s="8" t="s">
        <v>604</v>
      </c>
      <c r="B168" s="20" t="s">
        <v>46</v>
      </c>
      <c r="C168" s="8" t="s">
        <v>599</v>
      </c>
      <c r="D168" s="7">
        <v>467008129</v>
      </c>
      <c r="E168" s="21">
        <v>5058400261</v>
      </c>
      <c r="F168" s="8" t="s">
        <v>22</v>
      </c>
      <c r="G168" s="198">
        <v>38712</v>
      </c>
      <c r="H168" s="23">
        <f t="shared" ca="1" si="2"/>
        <v>14</v>
      </c>
      <c r="I168" s="23" t="s">
        <v>53</v>
      </c>
      <c r="J168" s="24">
        <v>45316</v>
      </c>
      <c r="K168" s="25">
        <v>3</v>
      </c>
      <c r="L168" s="33"/>
      <c r="M168" s="8"/>
      <c r="N168" s="8"/>
      <c r="O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</row>
    <row r="169" spans="1:34" ht="14.25" x14ac:dyDescent="0.45">
      <c r="A169" s="8" t="s">
        <v>198</v>
      </c>
      <c r="B169" s="20" t="s">
        <v>27</v>
      </c>
      <c r="C169" s="8" t="s">
        <v>188</v>
      </c>
      <c r="D169" s="7">
        <v>781220000</v>
      </c>
      <c r="E169" s="21">
        <v>9703089561</v>
      </c>
      <c r="F169" s="8" t="s">
        <v>22</v>
      </c>
      <c r="G169" s="198">
        <v>39386</v>
      </c>
      <c r="H169" s="23">
        <f t="shared" ca="1" si="2"/>
        <v>12</v>
      </c>
      <c r="I169" s="23" t="s">
        <v>53</v>
      </c>
      <c r="J169" s="24">
        <v>108768</v>
      </c>
      <c r="K169" s="25">
        <v>2</v>
      </c>
      <c r="L169" s="33"/>
      <c r="M169" s="8"/>
      <c r="N169" s="8"/>
      <c r="O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1:34" ht="14.25" x14ac:dyDescent="0.45">
      <c r="A170" s="8" t="s">
        <v>212</v>
      </c>
      <c r="B170" s="20" t="s">
        <v>46</v>
      </c>
      <c r="C170" s="8" t="s">
        <v>188</v>
      </c>
      <c r="D170" s="7">
        <v>666300207</v>
      </c>
      <c r="E170" s="21">
        <v>9706514650</v>
      </c>
      <c r="F170" s="8" t="s">
        <v>29</v>
      </c>
      <c r="G170" s="198">
        <v>38490</v>
      </c>
      <c r="H170" s="23">
        <f t="shared" ca="1" si="2"/>
        <v>15</v>
      </c>
      <c r="I170" s="23" t="s">
        <v>55</v>
      </c>
      <c r="J170" s="24">
        <v>43342</v>
      </c>
      <c r="K170" s="25">
        <v>2</v>
      </c>
      <c r="L170" s="33"/>
      <c r="M170" s="8"/>
      <c r="N170" s="8"/>
      <c r="O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1:34" ht="14.25" x14ac:dyDescent="0.45">
      <c r="A171" s="8" t="s">
        <v>397</v>
      </c>
      <c r="B171" s="20" t="s">
        <v>59</v>
      </c>
      <c r="C171" s="8" t="s">
        <v>379</v>
      </c>
      <c r="D171" s="7">
        <v>767005714</v>
      </c>
      <c r="E171" s="21">
        <v>5055252544</v>
      </c>
      <c r="F171" s="8" t="s">
        <v>22</v>
      </c>
      <c r="G171" s="198">
        <v>39161</v>
      </c>
      <c r="H171" s="23">
        <f t="shared" ca="1" si="2"/>
        <v>13</v>
      </c>
      <c r="I171" s="23" t="s">
        <v>53</v>
      </c>
      <c r="J171" s="24">
        <v>108385</v>
      </c>
      <c r="K171" s="25">
        <v>3</v>
      </c>
      <c r="L171" s="33"/>
      <c r="M171" s="8"/>
      <c r="N171" s="8"/>
      <c r="O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1:34" ht="14.25" x14ac:dyDescent="0.45">
      <c r="A172" s="8" t="s">
        <v>236</v>
      </c>
      <c r="B172" s="20" t="s">
        <v>46</v>
      </c>
      <c r="C172" s="8" t="s">
        <v>230</v>
      </c>
      <c r="D172" s="7">
        <v>503840000</v>
      </c>
      <c r="E172" s="21">
        <v>9704888110</v>
      </c>
      <c r="F172" s="8" t="s">
        <v>22</v>
      </c>
      <c r="G172" s="198">
        <v>41170</v>
      </c>
      <c r="H172" s="23">
        <f t="shared" ca="1" si="2"/>
        <v>7</v>
      </c>
      <c r="I172" s="23" t="s">
        <v>42</v>
      </c>
      <c r="J172" s="24">
        <v>71584</v>
      </c>
      <c r="K172" s="25">
        <v>5</v>
      </c>
      <c r="L172" s="33"/>
      <c r="M172" s="8"/>
      <c r="N172" s="8"/>
      <c r="O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1:34" ht="14.25" x14ac:dyDescent="0.45">
      <c r="A173" s="8" t="s">
        <v>376</v>
      </c>
      <c r="B173" s="20" t="s">
        <v>20</v>
      </c>
      <c r="C173" s="8" t="s">
        <v>371</v>
      </c>
      <c r="D173" s="7">
        <v>847790000</v>
      </c>
      <c r="E173" s="21">
        <v>5051667727</v>
      </c>
      <c r="F173" s="8" t="s">
        <v>33</v>
      </c>
      <c r="G173" s="198">
        <v>40069</v>
      </c>
      <c r="H173" s="23">
        <f t="shared" ca="1" si="2"/>
        <v>10</v>
      </c>
      <c r="I173" s="23"/>
      <c r="J173" s="24">
        <v>98340</v>
      </c>
      <c r="K173" s="25">
        <v>4</v>
      </c>
      <c r="L173" s="33"/>
      <c r="M173" s="8"/>
      <c r="N173" s="8"/>
      <c r="O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1:34" ht="14.25" x14ac:dyDescent="0.45">
      <c r="A174" s="8" t="s">
        <v>570</v>
      </c>
      <c r="B174" s="20" t="s">
        <v>59</v>
      </c>
      <c r="C174" s="8" t="s">
        <v>515</v>
      </c>
      <c r="D174" s="7">
        <v>558004942</v>
      </c>
      <c r="E174" s="21">
        <v>3036446519</v>
      </c>
      <c r="F174" s="8" t="s">
        <v>29</v>
      </c>
      <c r="G174" s="198">
        <v>43470</v>
      </c>
      <c r="H174" s="23">
        <f t="shared" ca="1" si="2"/>
        <v>1</v>
      </c>
      <c r="I174" s="23" t="s">
        <v>55</v>
      </c>
      <c r="J174" s="24">
        <v>33323</v>
      </c>
      <c r="K174" s="25">
        <v>5</v>
      </c>
      <c r="L174" s="33"/>
      <c r="M174" s="8"/>
      <c r="N174" s="8"/>
      <c r="O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1:34" ht="14.25" x14ac:dyDescent="0.45">
      <c r="A175" s="8" t="s">
        <v>224</v>
      </c>
      <c r="B175" s="20" t="s">
        <v>46</v>
      </c>
      <c r="C175" s="8" t="s">
        <v>221</v>
      </c>
      <c r="D175" s="7">
        <v>575006516</v>
      </c>
      <c r="E175" s="21">
        <v>7191559081</v>
      </c>
      <c r="F175" s="8" t="s">
        <v>29</v>
      </c>
      <c r="G175" s="198">
        <v>40809</v>
      </c>
      <c r="H175" s="23">
        <f t="shared" ca="1" si="2"/>
        <v>8</v>
      </c>
      <c r="I175" s="23" t="s">
        <v>55</v>
      </c>
      <c r="J175" s="24">
        <v>68376</v>
      </c>
      <c r="K175" s="25">
        <v>1</v>
      </c>
      <c r="L175" s="33"/>
      <c r="M175" s="8"/>
      <c r="N175" s="8"/>
      <c r="O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1:34" ht="14.25" x14ac:dyDescent="0.45">
      <c r="A176" s="8" t="s">
        <v>154</v>
      </c>
      <c r="B176" s="20" t="s">
        <v>59</v>
      </c>
      <c r="C176" s="8" t="s">
        <v>152</v>
      </c>
      <c r="D176" s="7">
        <v>697001361</v>
      </c>
      <c r="E176" s="21">
        <v>7197474942</v>
      </c>
      <c r="F176" s="8" t="s">
        <v>22</v>
      </c>
      <c r="G176" s="198">
        <v>38753</v>
      </c>
      <c r="H176" s="23">
        <f t="shared" ca="1" si="2"/>
        <v>14</v>
      </c>
      <c r="I176" s="23" t="s">
        <v>53</v>
      </c>
      <c r="J176" s="24">
        <v>30254</v>
      </c>
      <c r="K176" s="25">
        <v>3</v>
      </c>
      <c r="L176" s="33"/>
      <c r="M176" s="8"/>
      <c r="N176" s="8"/>
      <c r="O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1:34" ht="14.25" x14ac:dyDescent="0.45">
      <c r="A177" s="8" t="s">
        <v>206</v>
      </c>
      <c r="B177" s="20" t="s">
        <v>46</v>
      </c>
      <c r="C177" s="8" t="s">
        <v>188</v>
      </c>
      <c r="D177" s="7">
        <v>897470000</v>
      </c>
      <c r="E177" s="21">
        <v>7193938131</v>
      </c>
      <c r="F177" s="8" t="s">
        <v>22</v>
      </c>
      <c r="G177" s="198">
        <v>41439</v>
      </c>
      <c r="H177" s="23">
        <f t="shared" ca="1" si="2"/>
        <v>7</v>
      </c>
      <c r="I177" s="23" t="s">
        <v>38</v>
      </c>
      <c r="J177" s="24">
        <v>86539</v>
      </c>
      <c r="K177" s="25">
        <v>1</v>
      </c>
      <c r="L177" s="33"/>
      <c r="M177" s="8"/>
      <c r="N177" s="8"/>
      <c r="O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</row>
    <row r="178" spans="1:34" ht="14.25" x14ac:dyDescent="0.45">
      <c r="A178" s="8" t="s">
        <v>168</v>
      </c>
      <c r="B178" s="20" t="s">
        <v>46</v>
      </c>
      <c r="C178" s="8" t="s">
        <v>162</v>
      </c>
      <c r="D178" s="7">
        <v>166890000</v>
      </c>
      <c r="E178" s="21">
        <v>9703327522</v>
      </c>
      <c r="F178" s="8" t="s">
        <v>22</v>
      </c>
      <c r="G178" s="198">
        <v>39573</v>
      </c>
      <c r="H178" s="23">
        <f t="shared" ca="1" si="2"/>
        <v>12</v>
      </c>
      <c r="I178" s="23" t="s">
        <v>53</v>
      </c>
      <c r="J178" s="24">
        <v>80956</v>
      </c>
      <c r="K178" s="25">
        <v>1</v>
      </c>
      <c r="L178" s="33"/>
      <c r="M178" s="8"/>
      <c r="N178" s="8"/>
      <c r="O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</row>
    <row r="179" spans="1:34" ht="14.25" x14ac:dyDescent="0.45">
      <c r="A179" s="8" t="s">
        <v>693</v>
      </c>
      <c r="B179" s="20" t="s">
        <v>52</v>
      </c>
      <c r="C179" s="8" t="s">
        <v>670</v>
      </c>
      <c r="D179" s="7">
        <v>407330000</v>
      </c>
      <c r="E179" s="21">
        <v>5051797370</v>
      </c>
      <c r="F179" s="8" t="s">
        <v>22</v>
      </c>
      <c r="G179" s="198">
        <v>39547</v>
      </c>
      <c r="H179" s="23">
        <f t="shared" ca="1" si="2"/>
        <v>12</v>
      </c>
      <c r="I179" s="23" t="s">
        <v>55</v>
      </c>
      <c r="J179" s="24">
        <v>102538</v>
      </c>
      <c r="K179" s="25">
        <v>3</v>
      </c>
      <c r="L179" s="33"/>
      <c r="M179" s="8"/>
      <c r="N179" s="8"/>
      <c r="O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1:34" ht="14.25" x14ac:dyDescent="0.45">
      <c r="A180" s="8" t="s">
        <v>323</v>
      </c>
      <c r="B180" s="20" t="s">
        <v>59</v>
      </c>
      <c r="C180" s="8" t="s">
        <v>230</v>
      </c>
      <c r="D180" s="7">
        <v>968005334</v>
      </c>
      <c r="E180" s="21">
        <v>3032433774</v>
      </c>
      <c r="F180" s="8" t="s">
        <v>22</v>
      </c>
      <c r="G180" s="198">
        <v>39313</v>
      </c>
      <c r="H180" s="23">
        <f t="shared" ca="1" si="2"/>
        <v>12</v>
      </c>
      <c r="I180" s="23" t="s">
        <v>23</v>
      </c>
      <c r="J180" s="24">
        <v>99158</v>
      </c>
      <c r="K180" s="25">
        <v>5</v>
      </c>
      <c r="L180" s="33"/>
      <c r="M180" s="8"/>
      <c r="N180" s="8"/>
      <c r="O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1:34" ht="14.25" x14ac:dyDescent="0.45">
      <c r="A181" s="8" t="s">
        <v>302</v>
      </c>
      <c r="B181" s="20" t="s">
        <v>52</v>
      </c>
      <c r="C181" s="8" t="s">
        <v>230</v>
      </c>
      <c r="D181" s="7">
        <v>723750000</v>
      </c>
      <c r="E181" s="21">
        <v>9706505454</v>
      </c>
      <c r="F181" s="8" t="s">
        <v>33</v>
      </c>
      <c r="G181" s="198">
        <v>42178</v>
      </c>
      <c r="H181" s="23">
        <f t="shared" ca="1" si="2"/>
        <v>5</v>
      </c>
      <c r="I181" s="23"/>
      <c r="J181" s="24">
        <v>78316</v>
      </c>
      <c r="K181" s="25">
        <v>4</v>
      </c>
      <c r="L181" s="33"/>
      <c r="M181" s="8"/>
      <c r="N181" s="8"/>
      <c r="O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1:34" ht="14.25" x14ac:dyDescent="0.45">
      <c r="A182" s="8" t="s">
        <v>254</v>
      </c>
      <c r="B182" s="20" t="s">
        <v>27</v>
      </c>
      <c r="C182" s="8" t="s">
        <v>230</v>
      </c>
      <c r="D182" s="7">
        <v>699870000</v>
      </c>
      <c r="E182" s="21">
        <v>5051847141</v>
      </c>
      <c r="F182" s="8" t="s">
        <v>33</v>
      </c>
      <c r="G182" s="198">
        <v>40630</v>
      </c>
      <c r="H182" s="23">
        <f t="shared" ca="1" si="2"/>
        <v>9</v>
      </c>
      <c r="I182" s="23"/>
      <c r="J182" s="24">
        <v>69656</v>
      </c>
      <c r="K182" s="25">
        <v>2</v>
      </c>
      <c r="L182" s="33"/>
      <c r="M182" s="8"/>
      <c r="N182" s="8"/>
      <c r="O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</row>
    <row r="183" spans="1:34" ht="14.25" x14ac:dyDescent="0.45">
      <c r="A183" s="8" t="s">
        <v>483</v>
      </c>
      <c r="B183" s="20" t="s">
        <v>46</v>
      </c>
      <c r="C183" s="8" t="s">
        <v>455</v>
      </c>
      <c r="D183" s="7">
        <v>944590000</v>
      </c>
      <c r="E183" s="21">
        <v>3033820411</v>
      </c>
      <c r="F183" s="8" t="s">
        <v>22</v>
      </c>
      <c r="G183" s="198">
        <v>37232</v>
      </c>
      <c r="H183" s="23">
        <f t="shared" ca="1" si="2"/>
        <v>18</v>
      </c>
      <c r="I183" s="23" t="s">
        <v>42</v>
      </c>
      <c r="J183" s="24">
        <v>89773</v>
      </c>
      <c r="K183" s="25">
        <v>1</v>
      </c>
      <c r="L183" s="33"/>
      <c r="M183" s="8"/>
      <c r="N183" s="8"/>
      <c r="O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</row>
    <row r="184" spans="1:34" ht="14.25" x14ac:dyDescent="0.45">
      <c r="A184" s="8" t="s">
        <v>351</v>
      </c>
      <c r="B184" s="20" t="s">
        <v>20</v>
      </c>
      <c r="C184" s="8" t="s">
        <v>230</v>
      </c>
      <c r="D184" s="7">
        <v>388710000</v>
      </c>
      <c r="E184" s="21">
        <v>9703204992</v>
      </c>
      <c r="F184" s="8" t="s">
        <v>33</v>
      </c>
      <c r="G184" s="198">
        <v>43134</v>
      </c>
      <c r="H184" s="23">
        <f t="shared" ca="1" si="2"/>
        <v>2</v>
      </c>
      <c r="I184" s="23"/>
      <c r="J184" s="24">
        <v>103646</v>
      </c>
      <c r="K184" s="25">
        <v>4</v>
      </c>
      <c r="L184" s="33"/>
      <c r="M184" s="8"/>
      <c r="N184" s="8"/>
      <c r="O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1:34" ht="14.25" x14ac:dyDescent="0.45">
      <c r="A185" s="8" t="s">
        <v>159</v>
      </c>
      <c r="B185" s="20" t="s">
        <v>46</v>
      </c>
      <c r="C185" s="8" t="s">
        <v>152</v>
      </c>
      <c r="D185" s="7">
        <v>635005174</v>
      </c>
      <c r="E185" s="21">
        <v>9702824485</v>
      </c>
      <c r="F185" s="8" t="s">
        <v>22</v>
      </c>
      <c r="G185" s="198">
        <v>36375</v>
      </c>
      <c r="H185" s="23">
        <f t="shared" ca="1" si="2"/>
        <v>21</v>
      </c>
      <c r="I185" s="23" t="s">
        <v>53</v>
      </c>
      <c r="J185" s="24">
        <v>91159</v>
      </c>
      <c r="K185" s="25">
        <v>1</v>
      </c>
      <c r="L185" s="33"/>
      <c r="M185" s="8"/>
      <c r="N185" s="8"/>
      <c r="O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1:34" ht="14.25" x14ac:dyDescent="0.45">
      <c r="A186" s="8" t="s">
        <v>535</v>
      </c>
      <c r="B186" s="20" t="s">
        <v>59</v>
      </c>
      <c r="C186" s="8" t="s">
        <v>515</v>
      </c>
      <c r="D186" s="7">
        <v>594710000</v>
      </c>
      <c r="E186" s="21">
        <v>9705506190</v>
      </c>
      <c r="F186" s="8" t="s">
        <v>22</v>
      </c>
      <c r="G186" s="198">
        <v>36814</v>
      </c>
      <c r="H186" s="23">
        <f t="shared" ca="1" si="2"/>
        <v>19</v>
      </c>
      <c r="I186" s="23" t="s">
        <v>42</v>
      </c>
      <c r="J186" s="24">
        <v>71940</v>
      </c>
      <c r="K186" s="25">
        <v>5</v>
      </c>
      <c r="L186" s="33"/>
      <c r="M186" s="8"/>
      <c r="N186" s="8"/>
      <c r="O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1:34" ht="14.25" x14ac:dyDescent="0.45">
      <c r="A187" s="8" t="s">
        <v>264</v>
      </c>
      <c r="B187" s="20" t="s">
        <v>46</v>
      </c>
      <c r="C187" s="8" t="s">
        <v>230</v>
      </c>
      <c r="D187" s="7">
        <v>831410000</v>
      </c>
      <c r="E187" s="21">
        <v>3037172882</v>
      </c>
      <c r="F187" s="8" t="s">
        <v>33</v>
      </c>
      <c r="G187" s="198">
        <v>41811</v>
      </c>
      <c r="H187" s="23">
        <f t="shared" ca="1" si="2"/>
        <v>6</v>
      </c>
      <c r="I187" s="23"/>
      <c r="J187" s="24">
        <v>54041</v>
      </c>
      <c r="K187" s="25">
        <v>2</v>
      </c>
      <c r="L187" s="33"/>
      <c r="M187" s="8"/>
      <c r="N187" s="8"/>
      <c r="O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1:34" ht="14.25" x14ac:dyDescent="0.45">
      <c r="A188" s="8" t="s">
        <v>120</v>
      </c>
      <c r="B188" s="20" t="s">
        <v>46</v>
      </c>
      <c r="C188" s="8" t="s">
        <v>87</v>
      </c>
      <c r="D188" s="7">
        <v>524008122</v>
      </c>
      <c r="E188" s="21">
        <v>3032526124</v>
      </c>
      <c r="F188" s="8" t="s">
        <v>22</v>
      </c>
      <c r="G188" s="198">
        <v>40322</v>
      </c>
      <c r="H188" s="23">
        <f t="shared" ca="1" si="2"/>
        <v>10</v>
      </c>
      <c r="I188" s="23" t="s">
        <v>53</v>
      </c>
      <c r="J188" s="24">
        <v>37818</v>
      </c>
      <c r="K188" s="25">
        <v>4</v>
      </c>
      <c r="L188" s="33"/>
      <c r="M188" s="8"/>
      <c r="N188" s="8"/>
      <c r="O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1:34" ht="14.25" x14ac:dyDescent="0.45">
      <c r="A189" s="8" t="s">
        <v>507</v>
      </c>
      <c r="B189" s="20" t="s">
        <v>59</v>
      </c>
      <c r="C189" s="8" t="s">
        <v>498</v>
      </c>
      <c r="D189" s="7">
        <v>472130000</v>
      </c>
      <c r="E189" s="21">
        <v>7195048978</v>
      </c>
      <c r="F189" s="8" t="s">
        <v>22</v>
      </c>
      <c r="G189" s="198">
        <v>36840</v>
      </c>
      <c r="H189" s="23">
        <f t="shared" ca="1" si="2"/>
        <v>19</v>
      </c>
      <c r="I189" s="23" t="s">
        <v>23</v>
      </c>
      <c r="J189" s="24">
        <v>107620</v>
      </c>
      <c r="K189" s="25">
        <v>5</v>
      </c>
      <c r="L189" s="33"/>
      <c r="M189" s="8"/>
      <c r="N189" s="8"/>
      <c r="O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</row>
    <row r="190" spans="1:34" ht="14.25" x14ac:dyDescent="0.45">
      <c r="A190" s="8" t="s">
        <v>500</v>
      </c>
      <c r="B190" s="20" t="s">
        <v>46</v>
      </c>
      <c r="C190" s="8" t="s">
        <v>498</v>
      </c>
      <c r="D190" s="7">
        <v>669170000</v>
      </c>
      <c r="E190" s="21">
        <v>5054618773</v>
      </c>
      <c r="F190" s="8" t="s">
        <v>22</v>
      </c>
      <c r="G190" s="198">
        <v>36584</v>
      </c>
      <c r="H190" s="23">
        <f t="shared" ca="1" si="2"/>
        <v>20</v>
      </c>
      <c r="I190" s="23" t="s">
        <v>23</v>
      </c>
      <c r="J190" s="24">
        <v>116094</v>
      </c>
      <c r="K190" s="25">
        <v>4</v>
      </c>
      <c r="L190" s="33"/>
      <c r="M190" s="8"/>
      <c r="N190" s="8"/>
      <c r="O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</row>
    <row r="191" spans="1:34" ht="14.25" x14ac:dyDescent="0.45">
      <c r="A191" s="8" t="s">
        <v>227</v>
      </c>
      <c r="B191" s="20" t="s">
        <v>46</v>
      </c>
      <c r="C191" s="8" t="s">
        <v>221</v>
      </c>
      <c r="D191" s="7">
        <v>512003018</v>
      </c>
      <c r="E191" s="21">
        <v>7193919445</v>
      </c>
      <c r="F191" s="8" t="s">
        <v>28</v>
      </c>
      <c r="G191" s="198">
        <v>41250</v>
      </c>
      <c r="H191" s="23">
        <f t="shared" ca="1" si="2"/>
        <v>7</v>
      </c>
      <c r="I191" s="23" t="s">
        <v>23</v>
      </c>
      <c r="J191" s="24">
        <v>112372</v>
      </c>
      <c r="K191" s="25">
        <v>5</v>
      </c>
      <c r="L191" s="33"/>
      <c r="M191" s="8"/>
      <c r="N191" s="8"/>
      <c r="O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1:34" ht="14.25" x14ac:dyDescent="0.45">
      <c r="A192" s="8" t="s">
        <v>655</v>
      </c>
      <c r="B192" s="20" t="s">
        <v>46</v>
      </c>
      <c r="C192" s="8" t="s">
        <v>599</v>
      </c>
      <c r="D192" s="7">
        <v>844007840</v>
      </c>
      <c r="E192" s="21">
        <v>7194532398</v>
      </c>
      <c r="F192" s="8" t="s">
        <v>22</v>
      </c>
      <c r="G192" s="198">
        <v>36989</v>
      </c>
      <c r="H192" s="23">
        <f t="shared" ca="1" si="2"/>
        <v>19</v>
      </c>
      <c r="I192" s="23" t="s">
        <v>23</v>
      </c>
      <c r="J192" s="24">
        <v>86554</v>
      </c>
      <c r="K192" s="25">
        <v>3</v>
      </c>
      <c r="L192" s="33"/>
      <c r="M192" s="8"/>
      <c r="N192" s="8"/>
      <c r="O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1:34" ht="14.25" x14ac:dyDescent="0.45">
      <c r="A193" s="8" t="s">
        <v>137</v>
      </c>
      <c r="B193" s="20" t="s">
        <v>46</v>
      </c>
      <c r="C193" s="8" t="s">
        <v>87</v>
      </c>
      <c r="D193" s="7">
        <v>444005615</v>
      </c>
      <c r="E193" s="21">
        <v>3034588703</v>
      </c>
      <c r="F193" s="8" t="s">
        <v>22</v>
      </c>
      <c r="G193" s="198">
        <v>43900</v>
      </c>
      <c r="H193" s="23">
        <f t="shared" ca="1" si="2"/>
        <v>0</v>
      </c>
      <c r="I193" s="23" t="s">
        <v>38</v>
      </c>
      <c r="J193" s="24">
        <v>90961</v>
      </c>
      <c r="K193" s="25">
        <v>5</v>
      </c>
      <c r="L193" s="33"/>
      <c r="M193" s="8"/>
      <c r="N193" s="8"/>
      <c r="O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1:34" ht="14.25" x14ac:dyDescent="0.45">
      <c r="A194" s="8" t="s">
        <v>609</v>
      </c>
      <c r="B194" s="20" t="s">
        <v>52</v>
      </c>
      <c r="C194" s="8" t="s">
        <v>599</v>
      </c>
      <c r="D194" s="7">
        <v>666855873</v>
      </c>
      <c r="E194" s="21">
        <v>5053976775</v>
      </c>
      <c r="F194" s="8" t="s">
        <v>29</v>
      </c>
      <c r="G194" s="198">
        <v>41119</v>
      </c>
      <c r="H194" s="23">
        <f t="shared" ref="H194:H257" ca="1" si="3">DATEDIF(G194,TODAY(),"Y")</f>
        <v>8</v>
      </c>
      <c r="I194" s="23" t="s">
        <v>23</v>
      </c>
      <c r="J194" s="24">
        <v>64337</v>
      </c>
      <c r="K194" s="25">
        <v>1</v>
      </c>
      <c r="L194" s="33"/>
      <c r="M194" s="8"/>
      <c r="N194" s="8"/>
      <c r="O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</row>
    <row r="195" spans="1:34" ht="14.25" x14ac:dyDescent="0.45">
      <c r="A195" s="8" t="s">
        <v>247</v>
      </c>
      <c r="B195" s="20" t="s">
        <v>20</v>
      </c>
      <c r="C195" s="8" t="s">
        <v>230</v>
      </c>
      <c r="D195" s="7">
        <v>666608651</v>
      </c>
      <c r="E195" s="21">
        <v>3037919826</v>
      </c>
      <c r="F195" s="8" t="s">
        <v>22</v>
      </c>
      <c r="G195" s="198">
        <v>37845</v>
      </c>
      <c r="H195" s="23">
        <f t="shared" ca="1" si="3"/>
        <v>16</v>
      </c>
      <c r="I195" s="23" t="s">
        <v>55</v>
      </c>
      <c r="J195" s="24">
        <v>45514</v>
      </c>
      <c r="K195" s="25">
        <v>3</v>
      </c>
      <c r="L195" s="33"/>
      <c r="M195" s="8"/>
      <c r="N195" s="8"/>
      <c r="O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</row>
    <row r="196" spans="1:34" ht="14.25" x14ac:dyDescent="0.45">
      <c r="A196" s="8" t="s">
        <v>97</v>
      </c>
      <c r="B196" s="20" t="s">
        <v>20</v>
      </c>
      <c r="C196" s="8" t="s">
        <v>87</v>
      </c>
      <c r="D196" s="7">
        <v>496001321</v>
      </c>
      <c r="E196" s="21">
        <v>7196396432</v>
      </c>
      <c r="F196" s="8" t="s">
        <v>22</v>
      </c>
      <c r="G196" s="198">
        <v>43596</v>
      </c>
      <c r="H196" s="23">
        <f t="shared" ca="1" si="3"/>
        <v>1</v>
      </c>
      <c r="I196" s="23" t="s">
        <v>23</v>
      </c>
      <c r="J196" s="24">
        <v>30730</v>
      </c>
      <c r="K196" s="25">
        <v>1</v>
      </c>
      <c r="L196" s="33"/>
      <c r="M196" s="8"/>
      <c r="N196" s="8"/>
      <c r="O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1:34" ht="14.25" x14ac:dyDescent="0.45">
      <c r="A197" s="8" t="s">
        <v>286</v>
      </c>
      <c r="B197" s="20" t="s">
        <v>52</v>
      </c>
      <c r="C197" s="8" t="s">
        <v>230</v>
      </c>
      <c r="D197" s="7">
        <v>770003384</v>
      </c>
      <c r="E197" s="21">
        <v>9701715499</v>
      </c>
      <c r="F197" s="8" t="s">
        <v>33</v>
      </c>
      <c r="G197" s="198">
        <v>37569</v>
      </c>
      <c r="H197" s="23">
        <f t="shared" ca="1" si="3"/>
        <v>17</v>
      </c>
      <c r="I197" s="23"/>
      <c r="J197" s="24">
        <v>46807</v>
      </c>
      <c r="K197" s="25">
        <v>3</v>
      </c>
      <c r="L197" s="33"/>
      <c r="M197" s="8"/>
      <c r="N197" s="8"/>
      <c r="O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1:34" ht="14.25" x14ac:dyDescent="0.45">
      <c r="A198" s="8" t="s">
        <v>187</v>
      </c>
      <c r="B198" s="20" t="s">
        <v>20</v>
      </c>
      <c r="C198" s="8" t="s">
        <v>188</v>
      </c>
      <c r="D198" s="7">
        <v>574260000</v>
      </c>
      <c r="E198" s="21">
        <v>3037553017</v>
      </c>
      <c r="F198" s="8" t="s">
        <v>22</v>
      </c>
      <c r="G198" s="198">
        <v>39947</v>
      </c>
      <c r="H198" s="23">
        <f t="shared" ca="1" si="3"/>
        <v>11</v>
      </c>
      <c r="I198" s="23" t="s">
        <v>53</v>
      </c>
      <c r="J198" s="24">
        <v>94222</v>
      </c>
      <c r="K198" s="25">
        <v>2</v>
      </c>
      <c r="L198" s="33"/>
      <c r="M198" s="8"/>
      <c r="N198" s="8"/>
      <c r="O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1:34" ht="14.25" x14ac:dyDescent="0.45">
      <c r="A199" s="8" t="s">
        <v>690</v>
      </c>
      <c r="B199" s="20" t="s">
        <v>46</v>
      </c>
      <c r="C199" s="8" t="s">
        <v>670</v>
      </c>
      <c r="D199" s="7">
        <v>730009569</v>
      </c>
      <c r="E199" s="21">
        <v>5051789943</v>
      </c>
      <c r="F199" s="8" t="s">
        <v>28</v>
      </c>
      <c r="G199" s="198">
        <v>38551</v>
      </c>
      <c r="H199" s="23">
        <f t="shared" ca="1" si="3"/>
        <v>15</v>
      </c>
      <c r="I199" s="23"/>
      <c r="J199" s="24">
        <v>44552</v>
      </c>
      <c r="K199" s="25">
        <v>3</v>
      </c>
      <c r="L199" s="33"/>
      <c r="M199" s="8"/>
      <c r="N199" s="8"/>
      <c r="O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</row>
    <row r="200" spans="1:34" ht="14.25" x14ac:dyDescent="0.45">
      <c r="A200" s="8" t="s">
        <v>597</v>
      </c>
      <c r="B200" s="20" t="s">
        <v>46</v>
      </c>
      <c r="C200" s="8" t="s">
        <v>515</v>
      </c>
      <c r="D200" s="7">
        <v>573001316</v>
      </c>
      <c r="E200" s="21">
        <v>5056427045</v>
      </c>
      <c r="F200" s="8" t="s">
        <v>22</v>
      </c>
      <c r="G200" s="198">
        <v>37453</v>
      </c>
      <c r="H200" s="23">
        <f t="shared" ca="1" si="3"/>
        <v>18</v>
      </c>
      <c r="I200" s="23" t="s">
        <v>55</v>
      </c>
      <c r="J200" s="24">
        <v>83741</v>
      </c>
      <c r="K200" s="25">
        <v>3</v>
      </c>
      <c r="L200" s="33"/>
      <c r="M200" s="8"/>
      <c r="N200" s="8"/>
      <c r="O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</row>
    <row r="201" spans="1:34" ht="14.25" x14ac:dyDescent="0.45">
      <c r="A201" s="8" t="s">
        <v>108</v>
      </c>
      <c r="B201" s="20" t="s">
        <v>20</v>
      </c>
      <c r="C201" s="8" t="s">
        <v>87</v>
      </c>
      <c r="D201" s="7">
        <v>995008438</v>
      </c>
      <c r="E201" s="21">
        <v>7191391475</v>
      </c>
      <c r="F201" s="8" t="s">
        <v>22</v>
      </c>
      <c r="G201" s="198">
        <v>36652</v>
      </c>
      <c r="H201" s="23">
        <f t="shared" ca="1" si="3"/>
        <v>20</v>
      </c>
      <c r="I201" s="23" t="s">
        <v>55</v>
      </c>
      <c r="J201" s="24">
        <v>65749</v>
      </c>
      <c r="K201" s="25">
        <v>2</v>
      </c>
      <c r="L201" s="33"/>
      <c r="M201" s="8"/>
      <c r="N201" s="8"/>
      <c r="O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1:34" ht="14.25" x14ac:dyDescent="0.45">
      <c r="A202" s="8" t="s">
        <v>717</v>
      </c>
      <c r="B202" s="20" t="s">
        <v>59</v>
      </c>
      <c r="C202" s="8" t="s">
        <v>670</v>
      </c>
      <c r="D202" s="7">
        <v>209400000</v>
      </c>
      <c r="E202" s="21">
        <v>5058545681</v>
      </c>
      <c r="F202" s="8" t="s">
        <v>22</v>
      </c>
      <c r="G202" s="198">
        <v>37110</v>
      </c>
      <c r="H202" s="23">
        <f t="shared" ca="1" si="3"/>
        <v>18</v>
      </c>
      <c r="I202" s="23" t="s">
        <v>42</v>
      </c>
      <c r="J202" s="24">
        <v>82870</v>
      </c>
      <c r="K202" s="25">
        <v>3</v>
      </c>
      <c r="L202" s="33"/>
      <c r="M202" s="8"/>
      <c r="N202" s="8"/>
      <c r="O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1:34" ht="14.25" x14ac:dyDescent="0.45">
      <c r="A203" s="8" t="s">
        <v>760</v>
      </c>
      <c r="B203" s="20" t="s">
        <v>20</v>
      </c>
      <c r="C203" s="8" t="s">
        <v>757</v>
      </c>
      <c r="D203" s="7">
        <v>615490000</v>
      </c>
      <c r="E203" s="21">
        <v>7196129939</v>
      </c>
      <c r="F203" s="8" t="s">
        <v>22</v>
      </c>
      <c r="G203" s="198">
        <v>40433</v>
      </c>
      <c r="H203" s="23">
        <f t="shared" ca="1" si="3"/>
        <v>9</v>
      </c>
      <c r="I203" s="23" t="s">
        <v>55</v>
      </c>
      <c r="J203" s="24">
        <v>53698</v>
      </c>
      <c r="K203" s="25">
        <v>5</v>
      </c>
      <c r="L203" s="33"/>
      <c r="M203" s="8"/>
      <c r="N203" s="8"/>
      <c r="O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1:34" ht="14.25" x14ac:dyDescent="0.45">
      <c r="A204" s="8" t="s">
        <v>645</v>
      </c>
      <c r="B204" s="20" t="s">
        <v>59</v>
      </c>
      <c r="C204" s="8" t="s">
        <v>599</v>
      </c>
      <c r="D204" s="7">
        <v>666913460</v>
      </c>
      <c r="E204" s="21">
        <v>3034727385</v>
      </c>
      <c r="F204" s="8" t="s">
        <v>33</v>
      </c>
      <c r="G204" s="198">
        <v>43654</v>
      </c>
      <c r="H204" s="23">
        <f t="shared" ca="1" si="3"/>
        <v>1</v>
      </c>
      <c r="I204" s="23"/>
      <c r="J204" s="24">
        <v>28486</v>
      </c>
      <c r="K204" s="25">
        <v>3</v>
      </c>
      <c r="L204" s="33"/>
      <c r="M204" s="8"/>
      <c r="N204" s="8"/>
      <c r="O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1:34" ht="14.25" x14ac:dyDescent="0.45">
      <c r="A205" s="8" t="s">
        <v>233</v>
      </c>
      <c r="B205" s="20" t="s">
        <v>46</v>
      </c>
      <c r="C205" s="8" t="s">
        <v>230</v>
      </c>
      <c r="D205" s="7">
        <v>515008618</v>
      </c>
      <c r="E205" s="21">
        <v>7196705508</v>
      </c>
      <c r="F205" s="8" t="s">
        <v>33</v>
      </c>
      <c r="G205" s="198">
        <v>41377</v>
      </c>
      <c r="H205" s="23">
        <f t="shared" ca="1" si="3"/>
        <v>7</v>
      </c>
      <c r="I205" s="23"/>
      <c r="J205" s="24">
        <v>51876</v>
      </c>
      <c r="K205" s="25">
        <v>2</v>
      </c>
      <c r="L205" s="33"/>
      <c r="M205" s="8"/>
      <c r="N205" s="8"/>
      <c r="O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1:34" ht="14.25" x14ac:dyDescent="0.45">
      <c r="A206" s="8" t="s">
        <v>485</v>
      </c>
      <c r="B206" s="20" t="s">
        <v>46</v>
      </c>
      <c r="C206" s="8" t="s">
        <v>455</v>
      </c>
      <c r="D206" s="7">
        <v>594009579</v>
      </c>
      <c r="E206" s="21">
        <v>5055555817</v>
      </c>
      <c r="F206" s="8" t="s">
        <v>22</v>
      </c>
      <c r="G206" s="198">
        <v>36946</v>
      </c>
      <c r="H206" s="23">
        <f t="shared" ca="1" si="3"/>
        <v>19</v>
      </c>
      <c r="I206" s="23" t="s">
        <v>23</v>
      </c>
      <c r="J206" s="24">
        <v>105296</v>
      </c>
      <c r="K206" s="25">
        <v>4</v>
      </c>
      <c r="L206" s="33"/>
      <c r="M206" s="8"/>
      <c r="N206" s="8"/>
      <c r="O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</row>
    <row r="207" spans="1:34" ht="14.25" x14ac:dyDescent="0.45">
      <c r="A207" s="8" t="s">
        <v>237</v>
      </c>
      <c r="B207" s="20" t="s">
        <v>46</v>
      </c>
      <c r="C207" s="8" t="s">
        <v>230</v>
      </c>
      <c r="D207" s="7">
        <v>356008033</v>
      </c>
      <c r="E207" s="21">
        <v>5057950668</v>
      </c>
      <c r="F207" s="8" t="s">
        <v>33</v>
      </c>
      <c r="G207" s="198">
        <v>42493</v>
      </c>
      <c r="H207" s="23">
        <f t="shared" ca="1" si="3"/>
        <v>4</v>
      </c>
      <c r="I207" s="23"/>
      <c r="J207" s="24">
        <v>84282</v>
      </c>
      <c r="K207" s="25">
        <v>2</v>
      </c>
      <c r="L207" s="33"/>
      <c r="M207" s="8"/>
      <c r="N207" s="8"/>
      <c r="O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</row>
    <row r="208" spans="1:34" ht="14.25" x14ac:dyDescent="0.45">
      <c r="A208" s="8" t="s">
        <v>605</v>
      </c>
      <c r="B208" s="20" t="s">
        <v>20</v>
      </c>
      <c r="C208" s="8" t="s">
        <v>599</v>
      </c>
      <c r="D208" s="7">
        <v>402002393</v>
      </c>
      <c r="E208" s="21">
        <v>9706732103</v>
      </c>
      <c r="F208" s="8" t="s">
        <v>22</v>
      </c>
      <c r="G208" s="198">
        <v>39594</v>
      </c>
      <c r="H208" s="23">
        <f t="shared" ca="1" si="3"/>
        <v>12</v>
      </c>
      <c r="I208" s="23" t="s">
        <v>53</v>
      </c>
      <c r="J208" s="24">
        <v>51480</v>
      </c>
      <c r="K208" s="25">
        <v>3</v>
      </c>
      <c r="L208" s="33"/>
      <c r="M208" s="8"/>
      <c r="N208" s="8"/>
      <c r="O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1:34" ht="14.25" x14ac:dyDescent="0.45">
      <c r="A209" s="8" t="s">
        <v>312</v>
      </c>
      <c r="B209" s="20" t="s">
        <v>46</v>
      </c>
      <c r="C209" s="8" t="s">
        <v>230</v>
      </c>
      <c r="D209" s="7">
        <v>123009046</v>
      </c>
      <c r="E209" s="21">
        <v>7192064219</v>
      </c>
      <c r="F209" s="8" t="s">
        <v>22</v>
      </c>
      <c r="G209" s="198">
        <v>36917</v>
      </c>
      <c r="H209" s="23">
        <f t="shared" ca="1" si="3"/>
        <v>19</v>
      </c>
      <c r="I209" s="23" t="s">
        <v>313</v>
      </c>
      <c r="J209" s="24">
        <v>75108</v>
      </c>
      <c r="K209" s="25">
        <v>5</v>
      </c>
      <c r="L209" s="33"/>
      <c r="M209" s="8"/>
      <c r="N209" s="8"/>
      <c r="O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1:34" ht="14.25" x14ac:dyDescent="0.45">
      <c r="A210" s="8" t="s">
        <v>424</v>
      </c>
      <c r="B210" s="20" t="s">
        <v>46</v>
      </c>
      <c r="C210" s="8" t="s">
        <v>379</v>
      </c>
      <c r="D210" s="7">
        <v>688870000</v>
      </c>
      <c r="E210" s="21">
        <v>3034900864</v>
      </c>
      <c r="F210" s="8" t="s">
        <v>28</v>
      </c>
      <c r="G210" s="198">
        <v>36609</v>
      </c>
      <c r="H210" s="23">
        <f t="shared" ca="1" si="3"/>
        <v>20</v>
      </c>
      <c r="I210" s="23"/>
      <c r="J210" s="24">
        <v>48634</v>
      </c>
      <c r="K210" s="25">
        <v>4</v>
      </c>
      <c r="L210" s="33"/>
      <c r="M210" s="8"/>
      <c r="N210" s="8"/>
      <c r="O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1:34" ht="14.25" x14ac:dyDescent="0.45">
      <c r="A211" s="8" t="s">
        <v>283</v>
      </c>
      <c r="B211" s="20" t="s">
        <v>46</v>
      </c>
      <c r="C211" s="8" t="s">
        <v>230</v>
      </c>
      <c r="D211" s="7">
        <v>471008386</v>
      </c>
      <c r="E211" s="21">
        <v>3032168237</v>
      </c>
      <c r="F211" s="8" t="s">
        <v>29</v>
      </c>
      <c r="G211" s="198">
        <v>39664</v>
      </c>
      <c r="H211" s="23">
        <f t="shared" ca="1" si="3"/>
        <v>12</v>
      </c>
      <c r="I211" s="23" t="s">
        <v>53</v>
      </c>
      <c r="J211" s="24">
        <v>14606</v>
      </c>
      <c r="K211" s="25">
        <v>1</v>
      </c>
      <c r="L211" s="33"/>
      <c r="M211" s="8"/>
      <c r="N211" s="8"/>
      <c r="O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  <row r="212" spans="1:34" ht="14.25" x14ac:dyDescent="0.45">
      <c r="A212" s="8" t="s">
        <v>427</v>
      </c>
      <c r="B212" s="20" t="s">
        <v>27</v>
      </c>
      <c r="C212" s="8" t="s">
        <v>428</v>
      </c>
      <c r="D212" s="7">
        <v>334900000</v>
      </c>
      <c r="E212" s="21">
        <v>7194402150</v>
      </c>
      <c r="F212" s="8" t="s">
        <v>33</v>
      </c>
      <c r="G212" s="198">
        <v>39028</v>
      </c>
      <c r="H212" s="23">
        <f t="shared" ca="1" si="3"/>
        <v>13</v>
      </c>
      <c r="I212" s="23"/>
      <c r="J212" s="24">
        <v>114140</v>
      </c>
      <c r="K212" s="25">
        <v>4</v>
      </c>
      <c r="L212" s="33"/>
      <c r="M212" s="8"/>
      <c r="N212" s="8"/>
      <c r="O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</row>
    <row r="213" spans="1:34" ht="14.25" x14ac:dyDescent="0.45">
      <c r="A213" s="8" t="s">
        <v>606</v>
      </c>
      <c r="B213" s="20" t="s">
        <v>37</v>
      </c>
      <c r="C213" s="8" t="s">
        <v>599</v>
      </c>
      <c r="D213" s="7">
        <v>140120000</v>
      </c>
      <c r="E213" s="21">
        <v>5057963782</v>
      </c>
      <c r="F213" s="8" t="s">
        <v>28</v>
      </c>
      <c r="G213" s="198">
        <v>39861</v>
      </c>
      <c r="H213" s="23">
        <f t="shared" ca="1" si="3"/>
        <v>11</v>
      </c>
      <c r="I213" s="23"/>
      <c r="J213" s="24">
        <v>20528</v>
      </c>
      <c r="K213" s="25">
        <v>4</v>
      </c>
      <c r="L213" s="33"/>
      <c r="M213" s="8"/>
      <c r="N213" s="8"/>
      <c r="O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</row>
    <row r="214" spans="1:34" ht="14.25" x14ac:dyDescent="0.45">
      <c r="A214" s="8" t="s">
        <v>102</v>
      </c>
      <c r="B214" s="20" t="s">
        <v>20</v>
      </c>
      <c r="C214" s="8" t="s">
        <v>87</v>
      </c>
      <c r="D214" s="7">
        <v>666214450</v>
      </c>
      <c r="E214" s="21">
        <v>5053848677</v>
      </c>
      <c r="F214" s="8" t="s">
        <v>33</v>
      </c>
      <c r="G214" s="198">
        <v>38464</v>
      </c>
      <c r="H214" s="23">
        <f t="shared" ca="1" si="3"/>
        <v>15</v>
      </c>
      <c r="I214" s="23"/>
      <c r="J214" s="24">
        <v>66726</v>
      </c>
      <c r="K214" s="25">
        <v>2</v>
      </c>
      <c r="L214" s="33"/>
      <c r="M214" s="8"/>
      <c r="N214" s="8"/>
      <c r="O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</row>
    <row r="215" spans="1:34" ht="14.25" x14ac:dyDescent="0.45">
      <c r="A215" s="8" t="s">
        <v>474</v>
      </c>
      <c r="B215" s="20" t="s">
        <v>46</v>
      </c>
      <c r="C215" s="8" t="s">
        <v>455</v>
      </c>
      <c r="D215" s="7">
        <v>705001696</v>
      </c>
      <c r="E215" s="21">
        <v>5058359862</v>
      </c>
      <c r="F215" s="8" t="s">
        <v>22</v>
      </c>
      <c r="G215" s="198">
        <v>42111</v>
      </c>
      <c r="H215" s="23">
        <f t="shared" ca="1" si="3"/>
        <v>5</v>
      </c>
      <c r="I215" s="23" t="s">
        <v>23</v>
      </c>
      <c r="J215" s="24">
        <v>62119</v>
      </c>
      <c r="K215" s="25">
        <v>4</v>
      </c>
      <c r="L215" s="33"/>
      <c r="M215" s="8"/>
      <c r="N215" s="8"/>
      <c r="O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</row>
    <row r="216" spans="1:34" ht="14.25" x14ac:dyDescent="0.45">
      <c r="A216" s="8" t="s">
        <v>385</v>
      </c>
      <c r="B216" s="20" t="s">
        <v>59</v>
      </c>
      <c r="C216" s="8" t="s">
        <v>379</v>
      </c>
      <c r="D216" s="7">
        <v>135740000</v>
      </c>
      <c r="E216" s="21">
        <v>7193613417</v>
      </c>
      <c r="F216" s="8" t="s">
        <v>22</v>
      </c>
      <c r="G216" s="198">
        <v>43751</v>
      </c>
      <c r="H216" s="23">
        <f t="shared" ca="1" si="3"/>
        <v>0</v>
      </c>
      <c r="I216" s="23" t="s">
        <v>23</v>
      </c>
      <c r="J216" s="24">
        <v>44840</v>
      </c>
      <c r="K216" s="25">
        <v>4</v>
      </c>
      <c r="L216" s="33"/>
      <c r="M216" s="8"/>
      <c r="N216" s="8"/>
      <c r="O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</row>
    <row r="217" spans="1:34" ht="14.25" x14ac:dyDescent="0.45">
      <c r="A217" s="8" t="s">
        <v>251</v>
      </c>
      <c r="B217" s="20" t="s">
        <v>46</v>
      </c>
      <c r="C217" s="8" t="s">
        <v>230</v>
      </c>
      <c r="D217" s="7">
        <v>926004183</v>
      </c>
      <c r="E217" s="21">
        <v>7191854525</v>
      </c>
      <c r="F217" s="8" t="s">
        <v>29</v>
      </c>
      <c r="G217" s="198">
        <v>38493</v>
      </c>
      <c r="H217" s="23">
        <f t="shared" ca="1" si="3"/>
        <v>15</v>
      </c>
      <c r="I217" s="23" t="s">
        <v>23</v>
      </c>
      <c r="J217" s="24">
        <v>61096</v>
      </c>
      <c r="K217" s="25">
        <v>5</v>
      </c>
      <c r="L217" s="33"/>
      <c r="M217" s="8"/>
      <c r="N217" s="8"/>
      <c r="O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</row>
    <row r="218" spans="1:34" ht="14.25" x14ac:dyDescent="0.45">
      <c r="A218" s="8" t="s">
        <v>477</v>
      </c>
      <c r="B218" s="20" t="s">
        <v>59</v>
      </c>
      <c r="C218" s="8" t="s">
        <v>455</v>
      </c>
      <c r="D218" s="7">
        <v>746570000</v>
      </c>
      <c r="E218" s="21">
        <v>5052911046</v>
      </c>
      <c r="F218" s="8" t="s">
        <v>22</v>
      </c>
      <c r="G218" s="198">
        <v>39273</v>
      </c>
      <c r="H218" s="23">
        <f t="shared" ca="1" si="3"/>
        <v>13</v>
      </c>
      <c r="I218" s="23" t="s">
        <v>23</v>
      </c>
      <c r="J218" s="24">
        <v>98380</v>
      </c>
      <c r="K218" s="25">
        <v>5</v>
      </c>
      <c r="L218" s="33"/>
      <c r="M218" s="8"/>
      <c r="N218" s="8"/>
      <c r="O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</row>
    <row r="219" spans="1:34" ht="14.25" x14ac:dyDescent="0.45">
      <c r="A219" s="8" t="s">
        <v>649</v>
      </c>
      <c r="B219" s="20" t="s">
        <v>20</v>
      </c>
      <c r="C219" s="8" t="s">
        <v>599</v>
      </c>
      <c r="D219" s="7">
        <v>527001672</v>
      </c>
      <c r="E219" s="21">
        <v>7196801348</v>
      </c>
      <c r="F219" s="8" t="s">
        <v>22</v>
      </c>
      <c r="G219" s="198">
        <v>42457</v>
      </c>
      <c r="H219" s="23">
        <f t="shared" ca="1" si="3"/>
        <v>4</v>
      </c>
      <c r="I219" s="23" t="s">
        <v>53</v>
      </c>
      <c r="J219" s="24">
        <v>57552</v>
      </c>
      <c r="K219" s="25">
        <v>5</v>
      </c>
      <c r="L219" s="33"/>
      <c r="M219" s="8"/>
      <c r="N219" s="8"/>
      <c r="O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</row>
    <row r="220" spans="1:34" ht="14.25" x14ac:dyDescent="0.45">
      <c r="A220" s="8" t="s">
        <v>239</v>
      </c>
      <c r="B220" s="20" t="s">
        <v>46</v>
      </c>
      <c r="C220" s="8" t="s">
        <v>230</v>
      </c>
      <c r="D220" s="7">
        <v>666612040</v>
      </c>
      <c r="E220" s="21">
        <v>3034733288</v>
      </c>
      <c r="F220" s="8" t="s">
        <v>22</v>
      </c>
      <c r="G220" s="198">
        <v>39735</v>
      </c>
      <c r="H220" s="23">
        <f t="shared" ca="1" si="3"/>
        <v>11</v>
      </c>
      <c r="I220" s="23" t="s">
        <v>23</v>
      </c>
      <c r="J220" s="24">
        <v>47282</v>
      </c>
      <c r="K220" s="25">
        <v>2</v>
      </c>
      <c r="L220" s="33"/>
      <c r="M220" s="8"/>
      <c r="N220" s="8"/>
      <c r="O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</row>
    <row r="221" spans="1:34" ht="14.25" x14ac:dyDescent="0.45">
      <c r="A221" s="8" t="s">
        <v>138</v>
      </c>
      <c r="B221" s="20" t="s">
        <v>59</v>
      </c>
      <c r="C221" s="8" t="s">
        <v>87</v>
      </c>
      <c r="D221" s="7">
        <v>451005781</v>
      </c>
      <c r="E221" s="21">
        <v>7198611970</v>
      </c>
      <c r="F221" s="8" t="s">
        <v>29</v>
      </c>
      <c r="G221" s="198">
        <v>39146</v>
      </c>
      <c r="H221" s="23">
        <f t="shared" ca="1" si="3"/>
        <v>13</v>
      </c>
      <c r="I221" s="23" t="s">
        <v>55</v>
      </c>
      <c r="J221" s="24">
        <v>30862</v>
      </c>
      <c r="K221" s="25">
        <v>4</v>
      </c>
      <c r="L221" s="33"/>
      <c r="M221" s="8"/>
      <c r="N221" s="8"/>
      <c r="O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</row>
    <row r="222" spans="1:34" ht="14.25" x14ac:dyDescent="0.45">
      <c r="A222" s="8" t="s">
        <v>561</v>
      </c>
      <c r="B222" s="20" t="s">
        <v>59</v>
      </c>
      <c r="C222" s="8" t="s">
        <v>515</v>
      </c>
      <c r="D222" s="7">
        <v>336003310</v>
      </c>
      <c r="E222" s="21">
        <v>3036100410</v>
      </c>
      <c r="F222" s="8" t="s">
        <v>33</v>
      </c>
      <c r="G222" s="198">
        <v>40708</v>
      </c>
      <c r="H222" s="23">
        <f t="shared" ca="1" si="3"/>
        <v>9</v>
      </c>
      <c r="I222" s="23"/>
      <c r="J222" s="24">
        <v>79292</v>
      </c>
      <c r="K222" s="25">
        <v>3</v>
      </c>
      <c r="L222" s="33"/>
      <c r="M222" s="8"/>
      <c r="N222" s="8"/>
      <c r="O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</row>
    <row r="223" spans="1:34" ht="14.25" x14ac:dyDescent="0.45">
      <c r="A223" s="8" t="s">
        <v>666</v>
      </c>
      <c r="B223" s="20" t="s">
        <v>27</v>
      </c>
      <c r="C223" s="8" t="s">
        <v>599</v>
      </c>
      <c r="D223" s="7">
        <v>200620000</v>
      </c>
      <c r="E223" s="21">
        <v>3035220001</v>
      </c>
      <c r="F223" s="8" t="s">
        <v>33</v>
      </c>
      <c r="G223" s="198">
        <v>40386</v>
      </c>
      <c r="H223" s="23">
        <f t="shared" ca="1" si="3"/>
        <v>10</v>
      </c>
      <c r="I223" s="23"/>
      <c r="J223" s="24">
        <v>61750</v>
      </c>
      <c r="K223" s="25">
        <v>2</v>
      </c>
      <c r="L223" s="33"/>
      <c r="M223" s="8"/>
      <c r="N223" s="8"/>
      <c r="O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</row>
    <row r="224" spans="1:34" ht="14.25" x14ac:dyDescent="0.45">
      <c r="A224" s="8" t="s">
        <v>650</v>
      </c>
      <c r="B224" s="20" t="s">
        <v>20</v>
      </c>
      <c r="C224" s="8" t="s">
        <v>599</v>
      </c>
      <c r="D224" s="7">
        <v>944005396</v>
      </c>
      <c r="E224" s="21">
        <v>3034589262</v>
      </c>
      <c r="F224" s="8" t="s">
        <v>28</v>
      </c>
      <c r="G224" s="198">
        <v>36560</v>
      </c>
      <c r="H224" s="23">
        <f t="shared" ca="1" si="3"/>
        <v>20</v>
      </c>
      <c r="I224" s="23"/>
      <c r="J224" s="24">
        <v>40218</v>
      </c>
      <c r="K224" s="25">
        <v>2</v>
      </c>
      <c r="L224" s="33"/>
      <c r="M224" s="8"/>
      <c r="N224" s="8"/>
      <c r="O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</row>
    <row r="225" spans="1:34" ht="14.25" x14ac:dyDescent="0.45">
      <c r="A225" s="8" t="s">
        <v>147</v>
      </c>
      <c r="B225" s="20" t="s">
        <v>46</v>
      </c>
      <c r="C225" s="8" t="s">
        <v>144</v>
      </c>
      <c r="D225" s="7">
        <v>666347026</v>
      </c>
      <c r="E225" s="21">
        <v>5054125294</v>
      </c>
      <c r="F225" s="8" t="s">
        <v>22</v>
      </c>
      <c r="G225" s="198">
        <v>43227</v>
      </c>
      <c r="H225" s="23">
        <f t="shared" ca="1" si="3"/>
        <v>2</v>
      </c>
      <c r="I225" s="23" t="s">
        <v>23</v>
      </c>
      <c r="J225" s="24">
        <v>100901</v>
      </c>
      <c r="K225" s="25">
        <v>3</v>
      </c>
      <c r="L225" s="33"/>
      <c r="M225" s="8"/>
      <c r="N225" s="8"/>
      <c r="O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</row>
    <row r="226" spans="1:34" ht="14.25" x14ac:dyDescent="0.45">
      <c r="A226" s="8" t="s">
        <v>482</v>
      </c>
      <c r="B226" s="20" t="s">
        <v>20</v>
      </c>
      <c r="C226" s="8" t="s">
        <v>455</v>
      </c>
      <c r="D226" s="7">
        <v>496009999</v>
      </c>
      <c r="E226" s="21">
        <v>3033820613</v>
      </c>
      <c r="F226" s="8" t="s">
        <v>22</v>
      </c>
      <c r="G226" s="198">
        <v>38643</v>
      </c>
      <c r="H226" s="23">
        <f t="shared" ca="1" si="3"/>
        <v>14</v>
      </c>
      <c r="I226" s="23" t="s">
        <v>53</v>
      </c>
      <c r="J226" s="24">
        <v>57301</v>
      </c>
      <c r="K226" s="25">
        <v>1</v>
      </c>
      <c r="L226" s="33"/>
      <c r="M226" s="8"/>
      <c r="N226" s="8"/>
      <c r="O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</row>
    <row r="227" spans="1:34" ht="14.25" x14ac:dyDescent="0.45">
      <c r="A227" s="8" t="s">
        <v>582</v>
      </c>
      <c r="B227" s="20" t="s">
        <v>27</v>
      </c>
      <c r="C227" s="8" t="s">
        <v>515</v>
      </c>
      <c r="D227" s="7">
        <v>666525924</v>
      </c>
      <c r="E227" s="21">
        <v>5053766803</v>
      </c>
      <c r="F227" s="8" t="s">
        <v>33</v>
      </c>
      <c r="G227" s="198">
        <v>39003</v>
      </c>
      <c r="H227" s="23">
        <f t="shared" ca="1" si="3"/>
        <v>13</v>
      </c>
      <c r="I227" s="23"/>
      <c r="J227" s="24">
        <v>47824</v>
      </c>
      <c r="K227" s="25">
        <v>2</v>
      </c>
      <c r="L227" s="33"/>
      <c r="M227" s="8"/>
      <c r="N227" s="8"/>
      <c r="O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</row>
    <row r="228" spans="1:34" ht="14.25" x14ac:dyDescent="0.45">
      <c r="A228" s="8" t="s">
        <v>591</v>
      </c>
      <c r="B228" s="20" t="s">
        <v>59</v>
      </c>
      <c r="C228" s="8" t="s">
        <v>515</v>
      </c>
      <c r="D228" s="7">
        <v>666254673</v>
      </c>
      <c r="E228" s="21">
        <v>7197194901</v>
      </c>
      <c r="F228" s="8" t="s">
        <v>22</v>
      </c>
      <c r="G228" s="198">
        <v>40442</v>
      </c>
      <c r="H228" s="23">
        <f t="shared" ca="1" si="3"/>
        <v>9</v>
      </c>
      <c r="I228" s="23" t="s">
        <v>23</v>
      </c>
      <c r="J228" s="24">
        <v>38452</v>
      </c>
      <c r="K228" s="25">
        <v>1</v>
      </c>
      <c r="L228" s="33"/>
      <c r="M228" s="8"/>
      <c r="N228" s="8"/>
      <c r="O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</row>
    <row r="229" spans="1:34" ht="14.25" x14ac:dyDescent="0.45">
      <c r="A229" s="8" t="s">
        <v>348</v>
      </c>
      <c r="B229" s="20" t="s">
        <v>46</v>
      </c>
      <c r="C229" s="8" t="s">
        <v>230</v>
      </c>
      <c r="D229" s="7">
        <v>312450000</v>
      </c>
      <c r="E229" s="21">
        <v>9708912054</v>
      </c>
      <c r="F229" s="8" t="s">
        <v>33</v>
      </c>
      <c r="G229" s="198">
        <v>40281</v>
      </c>
      <c r="H229" s="23">
        <f t="shared" ca="1" si="3"/>
        <v>10</v>
      </c>
      <c r="I229" s="23"/>
      <c r="J229" s="24">
        <v>90433</v>
      </c>
      <c r="K229" s="25">
        <v>5</v>
      </c>
      <c r="L229" s="33"/>
      <c r="M229" s="8"/>
      <c r="N229" s="8"/>
      <c r="O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</row>
    <row r="230" spans="1:34" ht="14.25" x14ac:dyDescent="0.45">
      <c r="A230" s="8" t="s">
        <v>684</v>
      </c>
      <c r="B230" s="20" t="s">
        <v>52</v>
      </c>
      <c r="C230" s="8" t="s">
        <v>670</v>
      </c>
      <c r="D230" s="7">
        <v>666802442</v>
      </c>
      <c r="E230" s="21">
        <v>9708407416</v>
      </c>
      <c r="F230" s="8" t="s">
        <v>33</v>
      </c>
      <c r="G230" s="198">
        <v>37439</v>
      </c>
      <c r="H230" s="23">
        <f t="shared" ca="1" si="3"/>
        <v>18</v>
      </c>
      <c r="I230" s="23"/>
      <c r="J230" s="24">
        <v>103739</v>
      </c>
      <c r="K230" s="25">
        <v>1</v>
      </c>
      <c r="L230" s="33"/>
      <c r="M230" s="8"/>
      <c r="N230" s="8"/>
      <c r="O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</row>
    <row r="231" spans="1:34" ht="14.25" x14ac:dyDescent="0.45">
      <c r="A231" s="8" t="s">
        <v>688</v>
      </c>
      <c r="B231" s="20" t="s">
        <v>46</v>
      </c>
      <c r="C231" s="8" t="s">
        <v>670</v>
      </c>
      <c r="D231" s="7">
        <v>157420000</v>
      </c>
      <c r="E231" s="21">
        <v>5055402828</v>
      </c>
      <c r="F231" s="8" t="s">
        <v>28</v>
      </c>
      <c r="G231" s="198">
        <v>38880</v>
      </c>
      <c r="H231" s="23">
        <f t="shared" ca="1" si="3"/>
        <v>14</v>
      </c>
      <c r="I231" s="23"/>
      <c r="J231" s="24">
        <v>37974</v>
      </c>
      <c r="K231" s="25">
        <v>3</v>
      </c>
      <c r="L231" s="33"/>
      <c r="M231" s="8"/>
      <c r="N231" s="8"/>
      <c r="O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</row>
    <row r="232" spans="1:34" ht="14.25" x14ac:dyDescent="0.45">
      <c r="A232" s="8" t="s">
        <v>299</v>
      </c>
      <c r="B232" s="20" t="s">
        <v>37</v>
      </c>
      <c r="C232" s="8" t="s">
        <v>230</v>
      </c>
      <c r="D232" s="7">
        <v>252008211</v>
      </c>
      <c r="E232" s="21">
        <v>5057819805</v>
      </c>
      <c r="F232" s="8" t="s">
        <v>22</v>
      </c>
      <c r="G232" s="198">
        <v>39134</v>
      </c>
      <c r="H232" s="23">
        <f t="shared" ca="1" si="3"/>
        <v>13</v>
      </c>
      <c r="I232" s="23" t="s">
        <v>38</v>
      </c>
      <c r="J232" s="24">
        <v>46807</v>
      </c>
      <c r="K232" s="25">
        <v>5</v>
      </c>
      <c r="L232" s="33"/>
      <c r="M232" s="8"/>
      <c r="N232" s="8"/>
      <c r="O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</row>
    <row r="233" spans="1:34" ht="14.25" x14ac:dyDescent="0.45">
      <c r="A233" s="8" t="s">
        <v>131</v>
      </c>
      <c r="B233" s="20" t="s">
        <v>46</v>
      </c>
      <c r="C233" s="8" t="s">
        <v>87</v>
      </c>
      <c r="D233" s="7">
        <v>666291452</v>
      </c>
      <c r="E233" s="21">
        <v>7192224790</v>
      </c>
      <c r="F233" s="8" t="s">
        <v>33</v>
      </c>
      <c r="G233" s="198">
        <v>37955</v>
      </c>
      <c r="H233" s="23">
        <f t="shared" ca="1" si="3"/>
        <v>16</v>
      </c>
      <c r="I233" s="23"/>
      <c r="J233" s="24">
        <v>61604</v>
      </c>
      <c r="K233" s="25">
        <v>3</v>
      </c>
      <c r="L233" s="33"/>
      <c r="M233" s="8"/>
      <c r="N233" s="8"/>
      <c r="O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</row>
    <row r="234" spans="1:34" ht="14.25" x14ac:dyDescent="0.45">
      <c r="A234" s="8" t="s">
        <v>533</v>
      </c>
      <c r="B234" s="20" t="s">
        <v>59</v>
      </c>
      <c r="C234" s="8" t="s">
        <v>515</v>
      </c>
      <c r="D234" s="7">
        <v>908003995</v>
      </c>
      <c r="E234" s="21">
        <v>9702602559</v>
      </c>
      <c r="F234" s="8" t="s">
        <v>33</v>
      </c>
      <c r="G234" s="198">
        <v>38030</v>
      </c>
      <c r="H234" s="23">
        <f t="shared" ca="1" si="3"/>
        <v>16</v>
      </c>
      <c r="I234" s="23"/>
      <c r="J234" s="24">
        <v>43718</v>
      </c>
      <c r="K234" s="25">
        <v>2</v>
      </c>
      <c r="L234" s="33"/>
      <c r="M234" s="8"/>
      <c r="N234" s="8"/>
      <c r="O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</row>
    <row r="235" spans="1:34" ht="14.25" x14ac:dyDescent="0.45">
      <c r="A235" s="8" t="s">
        <v>724</v>
      </c>
      <c r="B235" s="20" t="s">
        <v>46</v>
      </c>
      <c r="C235" s="8" t="s">
        <v>670</v>
      </c>
      <c r="D235" s="7">
        <v>666475634</v>
      </c>
      <c r="E235" s="21">
        <v>9705202015</v>
      </c>
      <c r="F235" s="8" t="s">
        <v>22</v>
      </c>
      <c r="G235" s="198">
        <v>38356</v>
      </c>
      <c r="H235" s="23">
        <f t="shared" ca="1" si="3"/>
        <v>15</v>
      </c>
      <c r="I235" s="23" t="s">
        <v>38</v>
      </c>
      <c r="J235" s="24">
        <v>85510</v>
      </c>
      <c r="K235" s="25">
        <v>5</v>
      </c>
      <c r="L235" s="33"/>
      <c r="M235" s="8"/>
      <c r="N235" s="8"/>
      <c r="O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</row>
    <row r="236" spans="1:34" ht="14.25" x14ac:dyDescent="0.45">
      <c r="A236" s="8" t="s">
        <v>511</v>
      </c>
      <c r="B236" s="20" t="s">
        <v>37</v>
      </c>
      <c r="C236" s="8" t="s">
        <v>498</v>
      </c>
      <c r="D236" s="7">
        <v>666207605</v>
      </c>
      <c r="E236" s="21">
        <v>7193199265</v>
      </c>
      <c r="F236" s="8" t="s">
        <v>22</v>
      </c>
      <c r="G236" s="198">
        <v>36483</v>
      </c>
      <c r="H236" s="23">
        <f t="shared" ca="1" si="3"/>
        <v>20</v>
      </c>
      <c r="I236" s="23" t="s">
        <v>53</v>
      </c>
      <c r="J236" s="24">
        <v>56905</v>
      </c>
      <c r="K236" s="25">
        <v>2</v>
      </c>
      <c r="L236" s="33"/>
      <c r="M236" s="8"/>
      <c r="N236" s="8"/>
      <c r="O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</row>
    <row r="237" spans="1:34" ht="14.25" x14ac:dyDescent="0.45">
      <c r="A237" s="8" t="s">
        <v>167</v>
      </c>
      <c r="B237" s="20" t="s">
        <v>46</v>
      </c>
      <c r="C237" s="8" t="s">
        <v>162</v>
      </c>
      <c r="D237" s="7">
        <v>143004658</v>
      </c>
      <c r="E237" s="21">
        <v>5051653055</v>
      </c>
      <c r="F237" s="8" t="s">
        <v>28</v>
      </c>
      <c r="G237" s="198">
        <v>38977</v>
      </c>
      <c r="H237" s="23">
        <f t="shared" ca="1" si="3"/>
        <v>13</v>
      </c>
      <c r="I237" s="23"/>
      <c r="J237" s="24">
        <v>16732</v>
      </c>
      <c r="K237" s="25">
        <v>2</v>
      </c>
      <c r="L237" s="33"/>
      <c r="M237" s="8"/>
      <c r="N237" s="8"/>
      <c r="O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</row>
    <row r="238" spans="1:34" ht="14.25" x14ac:dyDescent="0.45">
      <c r="A238" s="8" t="s">
        <v>467</v>
      </c>
      <c r="B238" s="20" t="s">
        <v>46</v>
      </c>
      <c r="C238" s="8" t="s">
        <v>455</v>
      </c>
      <c r="D238" s="7">
        <v>132008466</v>
      </c>
      <c r="E238" s="21">
        <v>7197764351</v>
      </c>
      <c r="F238" s="8" t="s">
        <v>22</v>
      </c>
      <c r="G238" s="198">
        <v>39207</v>
      </c>
      <c r="H238" s="23">
        <f t="shared" ca="1" si="3"/>
        <v>13</v>
      </c>
      <c r="I238" s="23" t="s">
        <v>23</v>
      </c>
      <c r="J238" s="24">
        <v>90446</v>
      </c>
      <c r="K238" s="25">
        <v>5</v>
      </c>
      <c r="L238" s="33"/>
      <c r="M238" s="8"/>
      <c r="N238" s="8"/>
      <c r="O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</row>
    <row r="239" spans="1:34" ht="14.25" x14ac:dyDescent="0.45">
      <c r="A239" s="8" t="s">
        <v>673</v>
      </c>
      <c r="B239" s="20" t="s">
        <v>27</v>
      </c>
      <c r="C239" s="8" t="s">
        <v>670</v>
      </c>
      <c r="D239" s="7">
        <v>339830000</v>
      </c>
      <c r="E239" s="21">
        <v>5057780776</v>
      </c>
      <c r="F239" s="8" t="s">
        <v>22</v>
      </c>
      <c r="G239" s="198">
        <v>40799</v>
      </c>
      <c r="H239" s="23">
        <f t="shared" ca="1" si="3"/>
        <v>8</v>
      </c>
      <c r="I239" s="23" t="s">
        <v>55</v>
      </c>
      <c r="J239" s="24">
        <v>79596</v>
      </c>
      <c r="K239" s="25">
        <v>2</v>
      </c>
      <c r="L239" s="33"/>
      <c r="M239" s="8"/>
      <c r="N239" s="8"/>
      <c r="O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</row>
    <row r="240" spans="1:34" ht="14.25" x14ac:dyDescent="0.45">
      <c r="A240" s="8" t="s">
        <v>457</v>
      </c>
      <c r="B240" s="20" t="s">
        <v>59</v>
      </c>
      <c r="C240" s="8" t="s">
        <v>455</v>
      </c>
      <c r="D240" s="7">
        <v>666157725</v>
      </c>
      <c r="E240" s="21">
        <v>3036109756</v>
      </c>
      <c r="F240" s="8" t="s">
        <v>22</v>
      </c>
      <c r="G240" s="198">
        <v>37185</v>
      </c>
      <c r="H240" s="23">
        <f t="shared" ca="1" si="3"/>
        <v>18</v>
      </c>
      <c r="I240" s="23" t="s">
        <v>55</v>
      </c>
      <c r="J240" s="24">
        <v>61921</v>
      </c>
      <c r="K240" s="25">
        <v>3</v>
      </c>
      <c r="L240" s="33"/>
      <c r="M240" s="8"/>
      <c r="N240" s="8"/>
      <c r="O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</row>
    <row r="241" spans="1:34" ht="14.25" x14ac:dyDescent="0.45">
      <c r="A241" s="8" t="s">
        <v>672</v>
      </c>
      <c r="B241" s="20" t="s">
        <v>52</v>
      </c>
      <c r="C241" s="8" t="s">
        <v>670</v>
      </c>
      <c r="D241" s="7">
        <v>563009376</v>
      </c>
      <c r="E241" s="21">
        <v>9707126482</v>
      </c>
      <c r="F241" s="8" t="s">
        <v>33</v>
      </c>
      <c r="G241" s="198">
        <v>37463</v>
      </c>
      <c r="H241" s="23">
        <f t="shared" ca="1" si="3"/>
        <v>18</v>
      </c>
      <c r="I241" s="23"/>
      <c r="J241" s="24">
        <v>46517</v>
      </c>
      <c r="K241" s="25">
        <v>3</v>
      </c>
      <c r="L241" s="33"/>
      <c r="M241" s="8"/>
      <c r="N241" s="8"/>
      <c r="O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</row>
    <row r="242" spans="1:34" ht="14.25" x14ac:dyDescent="0.45">
      <c r="A242" s="8" t="s">
        <v>243</v>
      </c>
      <c r="B242" s="20" t="s">
        <v>37</v>
      </c>
      <c r="C242" s="8" t="s">
        <v>230</v>
      </c>
      <c r="D242" s="7">
        <v>867470000</v>
      </c>
      <c r="E242" s="21">
        <v>9705119214</v>
      </c>
      <c r="F242" s="8" t="s">
        <v>22</v>
      </c>
      <c r="G242" s="198">
        <v>42759</v>
      </c>
      <c r="H242" s="23">
        <f t="shared" ca="1" si="3"/>
        <v>3</v>
      </c>
      <c r="I242" s="23" t="s">
        <v>53</v>
      </c>
      <c r="J242" s="24">
        <v>78434</v>
      </c>
      <c r="K242" s="25">
        <v>4</v>
      </c>
      <c r="L242" s="33"/>
      <c r="M242" s="8"/>
      <c r="N242" s="8"/>
      <c r="O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</row>
    <row r="243" spans="1:34" ht="14.25" x14ac:dyDescent="0.45">
      <c r="A243" s="8" t="s">
        <v>426</v>
      </c>
      <c r="B243" s="20" t="s">
        <v>20</v>
      </c>
      <c r="C243" s="8" t="s">
        <v>379</v>
      </c>
      <c r="D243" s="7">
        <v>666637139</v>
      </c>
      <c r="E243" s="21">
        <v>9704272773</v>
      </c>
      <c r="F243" s="8" t="s">
        <v>29</v>
      </c>
      <c r="G243" s="198">
        <v>43175</v>
      </c>
      <c r="H243" s="23">
        <f t="shared" ca="1" si="3"/>
        <v>2</v>
      </c>
      <c r="I243" s="23" t="s">
        <v>38</v>
      </c>
      <c r="J243" s="24">
        <v>50919</v>
      </c>
      <c r="K243" s="25">
        <v>2</v>
      </c>
      <c r="L243" s="33"/>
      <c r="M243" s="8"/>
      <c r="N243" s="8"/>
      <c r="O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</row>
    <row r="244" spans="1:34" ht="14.25" x14ac:dyDescent="0.45">
      <c r="A244" s="8" t="s">
        <v>664</v>
      </c>
      <c r="B244" s="20" t="s">
        <v>20</v>
      </c>
      <c r="C244" s="8" t="s">
        <v>599</v>
      </c>
      <c r="D244" s="7">
        <v>666589593</v>
      </c>
      <c r="E244" s="21">
        <v>3034479196</v>
      </c>
      <c r="F244" s="8" t="s">
        <v>22</v>
      </c>
      <c r="G244" s="198">
        <v>41541</v>
      </c>
      <c r="H244" s="23">
        <f t="shared" ca="1" si="3"/>
        <v>6</v>
      </c>
      <c r="I244" s="23" t="s">
        <v>53</v>
      </c>
      <c r="J244" s="24">
        <v>42121</v>
      </c>
      <c r="K244" s="25">
        <v>5</v>
      </c>
      <c r="L244" s="33"/>
      <c r="M244" s="8"/>
      <c r="N244" s="8"/>
      <c r="O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</row>
    <row r="245" spans="1:34" ht="14.25" x14ac:dyDescent="0.45">
      <c r="A245" s="8" t="s">
        <v>258</v>
      </c>
      <c r="B245" s="20" t="s">
        <v>52</v>
      </c>
      <c r="C245" s="8" t="s">
        <v>230</v>
      </c>
      <c r="D245" s="7">
        <v>997690000</v>
      </c>
      <c r="E245" s="21">
        <v>5054982487</v>
      </c>
      <c r="F245" s="8" t="s">
        <v>33</v>
      </c>
      <c r="G245" s="198">
        <v>40008</v>
      </c>
      <c r="H245" s="23">
        <f t="shared" ca="1" si="3"/>
        <v>11</v>
      </c>
      <c r="I245" s="23"/>
      <c r="J245" s="24">
        <v>76243</v>
      </c>
      <c r="K245" s="25">
        <v>3</v>
      </c>
      <c r="L245" s="33"/>
      <c r="M245" s="8"/>
      <c r="N245" s="8"/>
      <c r="O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</row>
    <row r="246" spans="1:34" ht="14.25" x14ac:dyDescent="0.45">
      <c r="A246" s="8" t="s">
        <v>169</v>
      </c>
      <c r="B246" s="20" t="s">
        <v>59</v>
      </c>
      <c r="C246" s="8" t="s">
        <v>162</v>
      </c>
      <c r="D246" s="7">
        <v>666521740</v>
      </c>
      <c r="E246" s="21">
        <v>3031472895</v>
      </c>
      <c r="F246" s="8" t="s">
        <v>22</v>
      </c>
      <c r="G246" s="198">
        <v>36917</v>
      </c>
      <c r="H246" s="23">
        <f t="shared" ca="1" si="3"/>
        <v>19</v>
      </c>
      <c r="I246" s="23" t="s">
        <v>38</v>
      </c>
      <c r="J246" s="24">
        <v>108900</v>
      </c>
      <c r="K246" s="25">
        <v>5</v>
      </c>
      <c r="L246" s="33"/>
      <c r="M246" s="8"/>
      <c r="N246" s="8"/>
      <c r="O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</row>
    <row r="247" spans="1:34" ht="14.25" x14ac:dyDescent="0.45">
      <c r="A247" s="8" t="s">
        <v>451</v>
      </c>
      <c r="B247" s="20" t="s">
        <v>46</v>
      </c>
      <c r="C247" s="8" t="s">
        <v>450</v>
      </c>
      <c r="D247" s="7">
        <v>990006476</v>
      </c>
      <c r="E247" s="21">
        <v>5052256131</v>
      </c>
      <c r="F247" s="8" t="s">
        <v>22</v>
      </c>
      <c r="G247" s="198">
        <v>38118</v>
      </c>
      <c r="H247" s="23">
        <f t="shared" ca="1" si="3"/>
        <v>16</v>
      </c>
      <c r="I247" s="23" t="s">
        <v>23</v>
      </c>
      <c r="J247" s="24">
        <v>83411</v>
      </c>
      <c r="K247" s="25">
        <v>1</v>
      </c>
      <c r="L247" s="33"/>
      <c r="M247" s="8"/>
      <c r="N247" s="8"/>
      <c r="O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</row>
    <row r="248" spans="1:34" ht="14.25" x14ac:dyDescent="0.45">
      <c r="A248" s="8" t="s">
        <v>563</v>
      </c>
      <c r="B248" s="20" t="s">
        <v>59</v>
      </c>
      <c r="C248" s="8" t="s">
        <v>515</v>
      </c>
      <c r="D248" s="7">
        <v>173002583</v>
      </c>
      <c r="E248" s="21">
        <v>5056104400</v>
      </c>
      <c r="F248" s="8" t="s">
        <v>22</v>
      </c>
      <c r="G248" s="198">
        <v>36402</v>
      </c>
      <c r="H248" s="23">
        <f t="shared" ca="1" si="3"/>
        <v>20</v>
      </c>
      <c r="I248" s="23" t="s">
        <v>23</v>
      </c>
      <c r="J248" s="24">
        <v>63466</v>
      </c>
      <c r="K248" s="25">
        <v>2</v>
      </c>
      <c r="L248" s="33"/>
      <c r="M248" s="8"/>
      <c r="N248" s="8"/>
      <c r="O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</row>
    <row r="249" spans="1:34" ht="14.25" x14ac:dyDescent="0.45">
      <c r="A249" s="8" t="s">
        <v>722</v>
      </c>
      <c r="B249" s="20" t="s">
        <v>46</v>
      </c>
      <c r="C249" s="8" t="s">
        <v>670</v>
      </c>
      <c r="D249" s="7">
        <v>764770000</v>
      </c>
      <c r="E249" s="21">
        <v>5055157047</v>
      </c>
      <c r="F249" s="8" t="s">
        <v>33</v>
      </c>
      <c r="G249" s="198">
        <v>37430</v>
      </c>
      <c r="H249" s="23">
        <f t="shared" ca="1" si="3"/>
        <v>18</v>
      </c>
      <c r="I249" s="23"/>
      <c r="J249" s="24">
        <v>99726</v>
      </c>
      <c r="K249" s="25">
        <v>3</v>
      </c>
      <c r="L249" s="33"/>
      <c r="M249" s="8"/>
      <c r="N249" s="8"/>
      <c r="O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</row>
    <row r="250" spans="1:34" ht="14.25" x14ac:dyDescent="0.45">
      <c r="A250" s="8" t="s">
        <v>76</v>
      </c>
      <c r="B250" s="20" t="s">
        <v>20</v>
      </c>
      <c r="C250" s="8" t="s">
        <v>71</v>
      </c>
      <c r="D250" s="7">
        <v>495001426</v>
      </c>
      <c r="E250" s="21">
        <v>3034383168</v>
      </c>
      <c r="F250" s="8" t="s">
        <v>22</v>
      </c>
      <c r="G250" s="198">
        <v>43410</v>
      </c>
      <c r="H250" s="23">
        <f t="shared" ca="1" si="3"/>
        <v>1</v>
      </c>
      <c r="I250" s="23" t="s">
        <v>42</v>
      </c>
      <c r="J250" s="24">
        <v>67558</v>
      </c>
      <c r="K250" s="25">
        <v>3</v>
      </c>
      <c r="L250" s="33"/>
      <c r="M250" s="8"/>
      <c r="N250" s="8"/>
      <c r="O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</row>
    <row r="251" spans="1:34" ht="14.25" x14ac:dyDescent="0.45">
      <c r="A251" s="8" t="s">
        <v>491</v>
      </c>
      <c r="B251" s="20" t="s">
        <v>46</v>
      </c>
      <c r="C251" s="8" t="s">
        <v>455</v>
      </c>
      <c r="D251" s="7">
        <v>284006855</v>
      </c>
      <c r="E251" s="21">
        <v>9701617913</v>
      </c>
      <c r="F251" s="8" t="s">
        <v>22</v>
      </c>
      <c r="G251" s="198">
        <v>36761</v>
      </c>
      <c r="H251" s="23">
        <f t="shared" ca="1" si="3"/>
        <v>19</v>
      </c>
      <c r="I251" s="23" t="s">
        <v>38</v>
      </c>
      <c r="J251" s="24">
        <v>81140</v>
      </c>
      <c r="K251" s="25">
        <v>5</v>
      </c>
      <c r="L251" s="33"/>
      <c r="M251" s="8"/>
      <c r="N251" s="8"/>
      <c r="O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</row>
    <row r="252" spans="1:34" ht="14.25" x14ac:dyDescent="0.45">
      <c r="A252" s="8" t="s">
        <v>329</v>
      </c>
      <c r="B252" s="20" t="s">
        <v>59</v>
      </c>
      <c r="C252" s="8" t="s">
        <v>230</v>
      </c>
      <c r="D252" s="7">
        <v>326005910</v>
      </c>
      <c r="E252" s="21">
        <v>3033122603</v>
      </c>
      <c r="F252" s="8" t="s">
        <v>22</v>
      </c>
      <c r="G252" s="198">
        <v>39577</v>
      </c>
      <c r="H252" s="23">
        <f t="shared" ca="1" si="3"/>
        <v>12</v>
      </c>
      <c r="I252" s="23" t="s">
        <v>53</v>
      </c>
      <c r="J252" s="24">
        <v>80956</v>
      </c>
      <c r="K252" s="25">
        <v>4</v>
      </c>
      <c r="L252" s="33"/>
      <c r="M252" s="8"/>
      <c r="N252" s="8"/>
      <c r="O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</row>
    <row r="253" spans="1:34" ht="14.25" x14ac:dyDescent="0.45">
      <c r="A253" s="8" t="s">
        <v>621</v>
      </c>
      <c r="B253" s="20" t="s">
        <v>46</v>
      </c>
      <c r="C253" s="8" t="s">
        <v>599</v>
      </c>
      <c r="D253" s="7">
        <v>582006260</v>
      </c>
      <c r="E253" s="21">
        <v>7196458440</v>
      </c>
      <c r="F253" s="8" t="s">
        <v>22</v>
      </c>
      <c r="G253" s="198">
        <v>39616</v>
      </c>
      <c r="H253" s="23">
        <f t="shared" ca="1" si="3"/>
        <v>12</v>
      </c>
      <c r="I253" s="23" t="s">
        <v>23</v>
      </c>
      <c r="J253" s="24">
        <v>91344</v>
      </c>
      <c r="K253" s="25">
        <v>4</v>
      </c>
      <c r="L253" s="33"/>
      <c r="M253" s="8"/>
      <c r="N253" s="8"/>
      <c r="O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</row>
    <row r="254" spans="1:34" ht="14.25" x14ac:dyDescent="0.45">
      <c r="A254" s="8" t="s">
        <v>472</v>
      </c>
      <c r="B254" s="20" t="s">
        <v>52</v>
      </c>
      <c r="C254" s="8" t="s">
        <v>455</v>
      </c>
      <c r="D254" s="7">
        <v>301007026</v>
      </c>
      <c r="E254" s="21">
        <v>9702126707</v>
      </c>
      <c r="F254" s="8" t="s">
        <v>22</v>
      </c>
      <c r="G254" s="198">
        <v>38006</v>
      </c>
      <c r="H254" s="23">
        <f t="shared" ca="1" si="3"/>
        <v>16</v>
      </c>
      <c r="I254" s="23" t="s">
        <v>23</v>
      </c>
      <c r="J254" s="24">
        <v>114880</v>
      </c>
      <c r="K254" s="25">
        <v>3</v>
      </c>
      <c r="L254" s="33"/>
      <c r="M254" s="8"/>
      <c r="N254" s="8"/>
      <c r="O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</row>
    <row r="255" spans="1:34" ht="14.25" x14ac:dyDescent="0.45">
      <c r="A255" s="8" t="s">
        <v>676</v>
      </c>
      <c r="B255" s="20" t="s">
        <v>46</v>
      </c>
      <c r="C255" s="8" t="s">
        <v>670</v>
      </c>
      <c r="D255" s="7">
        <v>775008991</v>
      </c>
      <c r="E255" s="21">
        <v>5058399625</v>
      </c>
      <c r="F255" s="8" t="s">
        <v>22</v>
      </c>
      <c r="G255" s="198">
        <v>40271</v>
      </c>
      <c r="H255" s="23">
        <f t="shared" ca="1" si="3"/>
        <v>10</v>
      </c>
      <c r="I255" s="23" t="s">
        <v>23</v>
      </c>
      <c r="J255" s="24">
        <v>83239</v>
      </c>
      <c r="K255" s="25">
        <v>4</v>
      </c>
      <c r="L255" s="33"/>
      <c r="M255" s="8"/>
      <c r="N255" s="8"/>
      <c r="O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</row>
    <row r="256" spans="1:34" ht="14.25" x14ac:dyDescent="0.45">
      <c r="A256" s="8" t="s">
        <v>116</v>
      </c>
      <c r="B256" s="20" t="s">
        <v>46</v>
      </c>
      <c r="C256" s="8" t="s">
        <v>87</v>
      </c>
      <c r="D256" s="7">
        <v>578008930</v>
      </c>
      <c r="E256" s="21">
        <v>7194125146</v>
      </c>
      <c r="F256" s="8" t="s">
        <v>22</v>
      </c>
      <c r="G256" s="198">
        <v>37778</v>
      </c>
      <c r="H256" s="23">
        <f t="shared" ca="1" si="3"/>
        <v>17</v>
      </c>
      <c r="I256" s="23" t="s">
        <v>42</v>
      </c>
      <c r="J256" s="24">
        <v>98564</v>
      </c>
      <c r="K256" s="25">
        <v>5</v>
      </c>
      <c r="L256" s="33"/>
      <c r="M256" s="8"/>
      <c r="N256" s="8"/>
      <c r="O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</row>
    <row r="257" spans="1:34" ht="14.25" x14ac:dyDescent="0.45">
      <c r="A257" s="8" t="s">
        <v>547</v>
      </c>
      <c r="B257" s="20" t="s">
        <v>46</v>
      </c>
      <c r="C257" s="8" t="s">
        <v>515</v>
      </c>
      <c r="D257" s="7">
        <v>731004871</v>
      </c>
      <c r="E257" s="21">
        <v>9705536623</v>
      </c>
      <c r="F257" s="8" t="s">
        <v>22</v>
      </c>
      <c r="G257" s="198">
        <v>36432</v>
      </c>
      <c r="H257" s="23">
        <f t="shared" ca="1" si="3"/>
        <v>20</v>
      </c>
      <c r="I257" s="23" t="s">
        <v>38</v>
      </c>
      <c r="J257" s="24">
        <v>60865</v>
      </c>
      <c r="K257" s="25">
        <v>4</v>
      </c>
      <c r="L257" s="33"/>
      <c r="M257" s="8"/>
      <c r="N257" s="8"/>
      <c r="O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</row>
    <row r="258" spans="1:34" ht="14.25" x14ac:dyDescent="0.45">
      <c r="A258" s="8" t="s">
        <v>440</v>
      </c>
      <c r="B258" s="20" t="s">
        <v>59</v>
      </c>
      <c r="C258" s="8" t="s">
        <v>428</v>
      </c>
      <c r="D258" s="7">
        <v>616006259</v>
      </c>
      <c r="E258" s="21">
        <v>3035268508</v>
      </c>
      <c r="F258" s="8" t="s">
        <v>29</v>
      </c>
      <c r="G258" s="198">
        <v>39265</v>
      </c>
      <c r="H258" s="23">
        <f t="shared" ref="H258:H321" ca="1" si="4">DATEDIF(G258,TODAY(),"Y")</f>
        <v>13</v>
      </c>
      <c r="I258" s="23" t="s">
        <v>23</v>
      </c>
      <c r="J258" s="24">
        <v>27060</v>
      </c>
      <c r="K258" s="25">
        <v>3</v>
      </c>
      <c r="L258" s="33"/>
      <c r="M258" s="8"/>
      <c r="N258" s="8"/>
      <c r="O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</row>
    <row r="259" spans="1:34" ht="14.25" x14ac:dyDescent="0.45">
      <c r="A259" s="8" t="s">
        <v>543</v>
      </c>
      <c r="B259" s="20" t="s">
        <v>46</v>
      </c>
      <c r="C259" s="8" t="s">
        <v>515</v>
      </c>
      <c r="D259" s="7">
        <v>626600000</v>
      </c>
      <c r="E259" s="21">
        <v>7195617115</v>
      </c>
      <c r="F259" s="8" t="s">
        <v>22</v>
      </c>
      <c r="G259" s="198">
        <v>38920</v>
      </c>
      <c r="H259" s="23">
        <f t="shared" ca="1" si="4"/>
        <v>14</v>
      </c>
      <c r="I259" s="23" t="s">
        <v>53</v>
      </c>
      <c r="J259" s="24">
        <v>44959</v>
      </c>
      <c r="K259" s="25">
        <v>2</v>
      </c>
      <c r="L259" s="33"/>
      <c r="M259" s="8"/>
      <c r="N259" s="8"/>
      <c r="O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</row>
    <row r="260" spans="1:34" ht="14.25" x14ac:dyDescent="0.45">
      <c r="A260" s="8" t="s">
        <v>410</v>
      </c>
      <c r="B260" s="20" t="s">
        <v>46</v>
      </c>
      <c r="C260" s="8" t="s">
        <v>379</v>
      </c>
      <c r="D260" s="7">
        <v>666195395</v>
      </c>
      <c r="E260" s="21">
        <v>7196971022</v>
      </c>
      <c r="F260" s="8" t="s">
        <v>22</v>
      </c>
      <c r="G260" s="198">
        <v>39420</v>
      </c>
      <c r="H260" s="23">
        <f t="shared" ca="1" si="4"/>
        <v>12</v>
      </c>
      <c r="I260" s="23" t="s">
        <v>55</v>
      </c>
      <c r="J260" s="24">
        <v>65696</v>
      </c>
      <c r="K260" s="25">
        <v>1</v>
      </c>
      <c r="L260" s="33"/>
      <c r="M260" s="8"/>
      <c r="N260" s="8"/>
      <c r="O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</row>
    <row r="261" spans="1:34" ht="14.25" x14ac:dyDescent="0.45">
      <c r="A261" s="8" t="s">
        <v>572</v>
      </c>
      <c r="B261" s="20" t="s">
        <v>37</v>
      </c>
      <c r="C261" s="8" t="s">
        <v>515</v>
      </c>
      <c r="D261" s="7">
        <v>273008778</v>
      </c>
      <c r="E261" s="21">
        <v>3031876990</v>
      </c>
      <c r="F261" s="8" t="s">
        <v>33</v>
      </c>
      <c r="G261" s="198">
        <v>39679</v>
      </c>
      <c r="H261" s="23">
        <f t="shared" ca="1" si="4"/>
        <v>11</v>
      </c>
      <c r="I261" s="23"/>
      <c r="J261" s="24">
        <v>94116</v>
      </c>
      <c r="K261" s="25">
        <v>5</v>
      </c>
      <c r="L261" s="33"/>
      <c r="M261" s="8"/>
      <c r="N261" s="8"/>
      <c r="O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</row>
    <row r="262" spans="1:34" ht="14.25" x14ac:dyDescent="0.45">
      <c r="A262" s="8" t="s">
        <v>584</v>
      </c>
      <c r="B262" s="20" t="s">
        <v>46</v>
      </c>
      <c r="C262" s="8" t="s">
        <v>515</v>
      </c>
      <c r="D262" s="7">
        <v>861004642</v>
      </c>
      <c r="E262" s="21">
        <v>9701675237</v>
      </c>
      <c r="F262" s="8" t="s">
        <v>28</v>
      </c>
      <c r="G262" s="198">
        <v>39332</v>
      </c>
      <c r="H262" s="23">
        <f t="shared" ca="1" si="4"/>
        <v>12</v>
      </c>
      <c r="I262" s="23"/>
      <c r="J262" s="24">
        <v>22029</v>
      </c>
      <c r="K262" s="25">
        <v>3</v>
      </c>
      <c r="L262" s="33"/>
      <c r="M262" s="8"/>
      <c r="N262" s="8"/>
      <c r="O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</row>
    <row r="263" spans="1:34" ht="14.25" x14ac:dyDescent="0.45">
      <c r="A263" s="8" t="s">
        <v>92</v>
      </c>
      <c r="B263" s="20" t="s">
        <v>59</v>
      </c>
      <c r="C263" s="8" t="s">
        <v>87</v>
      </c>
      <c r="D263" s="7">
        <v>595170000</v>
      </c>
      <c r="E263" s="21">
        <v>3033542524</v>
      </c>
      <c r="F263" s="8" t="s">
        <v>22</v>
      </c>
      <c r="G263" s="198">
        <v>40480</v>
      </c>
      <c r="H263" s="23">
        <f t="shared" ca="1" si="4"/>
        <v>9</v>
      </c>
      <c r="I263" s="23" t="s">
        <v>38</v>
      </c>
      <c r="J263" s="24">
        <v>82883</v>
      </c>
      <c r="K263" s="25">
        <v>2</v>
      </c>
      <c r="L263" s="33"/>
      <c r="M263" s="8"/>
      <c r="N263" s="8"/>
      <c r="O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</row>
    <row r="264" spans="1:34" ht="14.25" x14ac:dyDescent="0.45">
      <c r="A264" s="8" t="s">
        <v>739</v>
      </c>
      <c r="B264" s="20" t="s">
        <v>46</v>
      </c>
      <c r="C264" s="8" t="s">
        <v>670</v>
      </c>
      <c r="D264" s="7">
        <v>770003486</v>
      </c>
      <c r="E264" s="21">
        <v>3038792521</v>
      </c>
      <c r="F264" s="8" t="s">
        <v>22</v>
      </c>
      <c r="G264" s="198">
        <v>36985</v>
      </c>
      <c r="H264" s="23">
        <f t="shared" ca="1" si="4"/>
        <v>19</v>
      </c>
      <c r="I264" s="23" t="s">
        <v>42</v>
      </c>
      <c r="J264" s="24">
        <v>61446</v>
      </c>
      <c r="K264" s="25">
        <v>4</v>
      </c>
      <c r="L264" s="33"/>
      <c r="M264" s="8"/>
      <c r="N264" s="8"/>
      <c r="O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</row>
    <row r="265" spans="1:34" ht="14.25" x14ac:dyDescent="0.45">
      <c r="A265" s="8" t="s">
        <v>72</v>
      </c>
      <c r="B265" s="20" t="s">
        <v>59</v>
      </c>
      <c r="C265" s="8" t="s">
        <v>71</v>
      </c>
      <c r="D265" s="7">
        <v>398004652</v>
      </c>
      <c r="E265" s="21">
        <v>3038304204</v>
      </c>
      <c r="F265" s="8" t="s">
        <v>28</v>
      </c>
      <c r="G265" s="198">
        <v>38978</v>
      </c>
      <c r="H265" s="23">
        <f t="shared" ca="1" si="4"/>
        <v>13</v>
      </c>
      <c r="I265" s="23"/>
      <c r="J265" s="24">
        <v>26437</v>
      </c>
      <c r="K265" s="25">
        <v>4</v>
      </c>
      <c r="L265" s="33"/>
      <c r="M265" s="8"/>
      <c r="N265" s="8"/>
      <c r="O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</row>
    <row r="266" spans="1:34" ht="14.25" x14ac:dyDescent="0.45">
      <c r="A266" s="8" t="s">
        <v>712</v>
      </c>
      <c r="B266" s="20" t="s">
        <v>27</v>
      </c>
      <c r="C266" s="8" t="s">
        <v>670</v>
      </c>
      <c r="D266" s="7">
        <v>116560000</v>
      </c>
      <c r="E266" s="21">
        <v>7194907564</v>
      </c>
      <c r="F266" s="8" t="s">
        <v>22</v>
      </c>
      <c r="G266" s="198">
        <v>39384</v>
      </c>
      <c r="H266" s="23">
        <f t="shared" ca="1" si="4"/>
        <v>12</v>
      </c>
      <c r="I266" s="23" t="s">
        <v>53</v>
      </c>
      <c r="J266" s="24">
        <v>63901</v>
      </c>
      <c r="K266" s="25">
        <v>5</v>
      </c>
      <c r="L266" s="33"/>
      <c r="M266" s="8"/>
      <c r="N266" s="8"/>
      <c r="O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</row>
    <row r="267" spans="1:34" ht="14.25" x14ac:dyDescent="0.45">
      <c r="A267" s="8" t="s">
        <v>367</v>
      </c>
      <c r="B267" s="20" t="s">
        <v>20</v>
      </c>
      <c r="C267" s="8" t="s">
        <v>230</v>
      </c>
      <c r="D267" s="7">
        <v>184001813</v>
      </c>
      <c r="E267" s="21">
        <v>5051351512</v>
      </c>
      <c r="F267" s="8" t="s">
        <v>33</v>
      </c>
      <c r="G267" s="198">
        <v>37357</v>
      </c>
      <c r="H267" s="23">
        <f t="shared" ca="1" si="4"/>
        <v>18</v>
      </c>
      <c r="I267" s="23"/>
      <c r="J267" s="24">
        <v>104570</v>
      </c>
      <c r="K267" s="25">
        <v>4</v>
      </c>
      <c r="L267" s="33"/>
      <c r="M267" s="8"/>
      <c r="N267" s="8"/>
      <c r="O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</row>
    <row r="268" spans="1:34" ht="14.25" x14ac:dyDescent="0.45">
      <c r="A268" s="8" t="s">
        <v>740</v>
      </c>
      <c r="B268" s="20" t="s">
        <v>46</v>
      </c>
      <c r="C268" s="8" t="s">
        <v>670</v>
      </c>
      <c r="D268" s="7">
        <v>666909057</v>
      </c>
      <c r="E268" s="21">
        <v>9706865606</v>
      </c>
      <c r="F268" s="8" t="s">
        <v>33</v>
      </c>
      <c r="G268" s="198">
        <v>43827</v>
      </c>
      <c r="H268" s="23">
        <f t="shared" ca="1" si="4"/>
        <v>0</v>
      </c>
      <c r="I268" s="23"/>
      <c r="J268" s="24">
        <v>61472</v>
      </c>
      <c r="K268" s="25">
        <v>4</v>
      </c>
      <c r="L268" s="33"/>
      <c r="M268" s="8"/>
      <c r="N268" s="8"/>
      <c r="O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</row>
    <row r="269" spans="1:34" ht="14.25" x14ac:dyDescent="0.45">
      <c r="A269" s="8" t="s">
        <v>619</v>
      </c>
      <c r="B269" s="20" t="s">
        <v>59</v>
      </c>
      <c r="C269" s="8" t="s">
        <v>599</v>
      </c>
      <c r="D269" s="7">
        <v>639008211</v>
      </c>
      <c r="E269" s="21">
        <v>3031220758</v>
      </c>
      <c r="F269" s="8" t="s">
        <v>22</v>
      </c>
      <c r="G269" s="198">
        <v>37332</v>
      </c>
      <c r="H269" s="23">
        <f t="shared" ca="1" si="4"/>
        <v>18</v>
      </c>
      <c r="I269" s="23" t="s">
        <v>53</v>
      </c>
      <c r="J269" s="24">
        <v>88208</v>
      </c>
      <c r="K269" s="25">
        <v>2</v>
      </c>
      <c r="L269" s="33"/>
      <c r="M269" s="8"/>
      <c r="N269" s="8"/>
      <c r="O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</row>
    <row r="270" spans="1:34" ht="14.25" x14ac:dyDescent="0.45">
      <c r="A270" s="8" t="s">
        <v>745</v>
      </c>
      <c r="B270" s="20" t="s">
        <v>46</v>
      </c>
      <c r="C270" s="8" t="s">
        <v>670</v>
      </c>
      <c r="D270" s="7">
        <v>791580000</v>
      </c>
      <c r="E270" s="21">
        <v>3035459665</v>
      </c>
      <c r="F270" s="8" t="s">
        <v>22</v>
      </c>
      <c r="G270" s="198">
        <v>40260</v>
      </c>
      <c r="H270" s="23">
        <f t="shared" ca="1" si="4"/>
        <v>10</v>
      </c>
      <c r="I270" s="23" t="s">
        <v>55</v>
      </c>
      <c r="J270" s="24">
        <v>65908</v>
      </c>
      <c r="K270" s="25">
        <v>1</v>
      </c>
      <c r="L270" s="33"/>
      <c r="M270" s="8"/>
      <c r="N270" s="8"/>
      <c r="O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</row>
    <row r="271" spans="1:34" ht="14.25" x14ac:dyDescent="0.45">
      <c r="A271" s="8" t="s">
        <v>741</v>
      </c>
      <c r="B271" s="20" t="s">
        <v>20</v>
      </c>
      <c r="C271" s="8" t="s">
        <v>670</v>
      </c>
      <c r="D271" s="7">
        <v>666286870</v>
      </c>
      <c r="E271" s="21">
        <v>9706443692</v>
      </c>
      <c r="F271" s="8" t="s">
        <v>33</v>
      </c>
      <c r="G271" s="198">
        <v>43032</v>
      </c>
      <c r="H271" s="23">
        <f t="shared" ca="1" si="4"/>
        <v>2</v>
      </c>
      <c r="I271" s="23"/>
      <c r="J271" s="24">
        <v>113573</v>
      </c>
      <c r="K271" s="25">
        <v>5</v>
      </c>
      <c r="L271" s="33"/>
      <c r="M271" s="8"/>
      <c r="N271" s="8"/>
      <c r="O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</row>
    <row r="272" spans="1:34" ht="14.25" x14ac:dyDescent="0.45">
      <c r="A272" s="8" t="s">
        <v>381</v>
      </c>
      <c r="B272" s="20" t="s">
        <v>27</v>
      </c>
      <c r="C272" s="8" t="s">
        <v>379</v>
      </c>
      <c r="D272" s="7">
        <v>859920000</v>
      </c>
      <c r="E272" s="21">
        <v>5051682521</v>
      </c>
      <c r="F272" s="8" t="s">
        <v>22</v>
      </c>
      <c r="G272" s="198">
        <v>38586</v>
      </c>
      <c r="H272" s="23">
        <f t="shared" ca="1" si="4"/>
        <v>14</v>
      </c>
      <c r="I272" s="23" t="s">
        <v>23</v>
      </c>
      <c r="J272" s="24">
        <v>75979</v>
      </c>
      <c r="K272" s="25">
        <v>4</v>
      </c>
      <c r="L272" s="33"/>
      <c r="M272" s="8"/>
      <c r="N272" s="8"/>
      <c r="O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</row>
    <row r="273" spans="1:34" ht="14.25" x14ac:dyDescent="0.45">
      <c r="A273" s="8" t="s">
        <v>361</v>
      </c>
      <c r="B273" s="20" t="s">
        <v>46</v>
      </c>
      <c r="C273" s="8" t="s">
        <v>230</v>
      </c>
      <c r="D273" s="7">
        <v>143001641</v>
      </c>
      <c r="E273" s="21">
        <v>5054694617</v>
      </c>
      <c r="F273" s="8" t="s">
        <v>33</v>
      </c>
      <c r="G273" s="198">
        <v>40033</v>
      </c>
      <c r="H273" s="23">
        <f t="shared" ca="1" si="4"/>
        <v>10</v>
      </c>
      <c r="I273" s="23"/>
      <c r="J273" s="24">
        <v>59954</v>
      </c>
      <c r="K273" s="25">
        <v>1</v>
      </c>
      <c r="L273" s="33"/>
      <c r="M273" s="8"/>
      <c r="N273" s="8"/>
      <c r="O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</row>
    <row r="274" spans="1:34" ht="14.25" x14ac:dyDescent="0.45">
      <c r="A274" s="8" t="s">
        <v>516</v>
      </c>
      <c r="B274" s="20" t="s">
        <v>27</v>
      </c>
      <c r="C274" s="8" t="s">
        <v>515</v>
      </c>
      <c r="D274" s="7">
        <v>572005871</v>
      </c>
      <c r="E274" s="21">
        <v>5052814530</v>
      </c>
      <c r="F274" s="8" t="s">
        <v>29</v>
      </c>
      <c r="G274" s="198">
        <v>43558</v>
      </c>
      <c r="H274" s="23">
        <f t="shared" ca="1" si="4"/>
        <v>1</v>
      </c>
      <c r="I274" s="23" t="s">
        <v>53</v>
      </c>
      <c r="J274" s="24">
        <v>64284</v>
      </c>
      <c r="K274" s="25">
        <v>3</v>
      </c>
      <c r="L274" s="33"/>
      <c r="M274" s="8"/>
      <c r="N274" s="8"/>
      <c r="O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</row>
    <row r="275" spans="1:34" ht="14.25" x14ac:dyDescent="0.45">
      <c r="A275" s="8" t="s">
        <v>58</v>
      </c>
      <c r="B275" s="20" t="s">
        <v>59</v>
      </c>
      <c r="C275" s="8" t="s">
        <v>47</v>
      </c>
      <c r="D275" s="7">
        <v>318005405</v>
      </c>
      <c r="E275" s="21">
        <v>3033646601</v>
      </c>
      <c r="F275" s="8" t="s">
        <v>33</v>
      </c>
      <c r="G275" s="198">
        <v>37380</v>
      </c>
      <c r="H275" s="23">
        <f t="shared" ca="1" si="4"/>
        <v>18</v>
      </c>
      <c r="I275" s="23"/>
      <c r="J275" s="24">
        <v>87886</v>
      </c>
      <c r="K275" s="25">
        <v>5</v>
      </c>
      <c r="L275" s="33"/>
      <c r="M275" s="32"/>
      <c r="N275" s="8"/>
      <c r="O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</row>
    <row r="276" spans="1:34" ht="14.25" x14ac:dyDescent="0.45">
      <c r="A276" s="8" t="s">
        <v>497</v>
      </c>
      <c r="B276" s="20" t="s">
        <v>59</v>
      </c>
      <c r="C276" s="8" t="s">
        <v>498</v>
      </c>
      <c r="D276" s="7">
        <v>597001759</v>
      </c>
      <c r="E276" s="21">
        <v>9702172913</v>
      </c>
      <c r="F276" s="8" t="s">
        <v>22</v>
      </c>
      <c r="G276" s="198">
        <v>36624</v>
      </c>
      <c r="H276" s="23">
        <f t="shared" ca="1" si="4"/>
        <v>20</v>
      </c>
      <c r="I276" s="23" t="s">
        <v>55</v>
      </c>
      <c r="J276" s="24">
        <v>46622</v>
      </c>
      <c r="K276" s="25">
        <v>3</v>
      </c>
      <c r="L276" s="33"/>
      <c r="M276" s="8"/>
      <c r="N276" s="8"/>
      <c r="O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</row>
    <row r="277" spans="1:34" ht="14.25" x14ac:dyDescent="0.45">
      <c r="A277" s="8" t="s">
        <v>387</v>
      </c>
      <c r="B277" s="20" t="s">
        <v>59</v>
      </c>
      <c r="C277" s="8" t="s">
        <v>379</v>
      </c>
      <c r="D277" s="7">
        <v>756140000</v>
      </c>
      <c r="E277" s="21">
        <v>3034161772</v>
      </c>
      <c r="F277" s="8" t="s">
        <v>22</v>
      </c>
      <c r="G277" s="198">
        <v>43513</v>
      </c>
      <c r="H277" s="23">
        <f t="shared" ca="1" si="4"/>
        <v>1</v>
      </c>
      <c r="I277" s="23" t="s">
        <v>53</v>
      </c>
      <c r="J277" s="24">
        <v>59743</v>
      </c>
      <c r="K277" s="25">
        <v>4</v>
      </c>
      <c r="L277" s="33"/>
      <c r="M277" s="8"/>
      <c r="N277" s="8"/>
      <c r="O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</row>
    <row r="278" spans="1:34" ht="14.25" x14ac:dyDescent="0.45">
      <c r="A278" s="8" t="s">
        <v>94</v>
      </c>
      <c r="B278" s="20" t="s">
        <v>20</v>
      </c>
      <c r="C278" s="8" t="s">
        <v>87</v>
      </c>
      <c r="D278" s="7">
        <v>328001485</v>
      </c>
      <c r="E278" s="21">
        <v>7192511732</v>
      </c>
      <c r="F278" s="8" t="s">
        <v>33</v>
      </c>
      <c r="G278" s="198">
        <v>39391</v>
      </c>
      <c r="H278" s="23">
        <f t="shared" ca="1" si="4"/>
        <v>12</v>
      </c>
      <c r="I278" s="23"/>
      <c r="J278" s="24">
        <v>101548</v>
      </c>
      <c r="K278" s="25">
        <v>1</v>
      </c>
      <c r="L278" s="33"/>
      <c r="M278" s="8"/>
      <c r="N278" s="8"/>
      <c r="O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</row>
    <row r="279" spans="1:34" ht="14.25" x14ac:dyDescent="0.45">
      <c r="A279" s="8" t="s">
        <v>104</v>
      </c>
      <c r="B279" s="20" t="s">
        <v>59</v>
      </c>
      <c r="C279" s="8" t="s">
        <v>87</v>
      </c>
      <c r="D279" s="7">
        <v>279330000</v>
      </c>
      <c r="E279" s="21">
        <v>9707713771</v>
      </c>
      <c r="F279" s="8" t="s">
        <v>33</v>
      </c>
      <c r="G279" s="198">
        <v>36532</v>
      </c>
      <c r="H279" s="23">
        <f t="shared" ca="1" si="4"/>
        <v>20</v>
      </c>
      <c r="I279" s="23"/>
      <c r="J279" s="24">
        <v>56681</v>
      </c>
      <c r="K279" s="25">
        <v>1</v>
      </c>
      <c r="L279" s="33"/>
      <c r="M279" s="8"/>
      <c r="N279" s="8"/>
      <c r="O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</row>
    <row r="280" spans="1:34" ht="14.25" x14ac:dyDescent="0.45">
      <c r="A280" s="8" t="s">
        <v>416</v>
      </c>
      <c r="B280" s="20" t="s">
        <v>59</v>
      </c>
      <c r="C280" s="8" t="s">
        <v>379</v>
      </c>
      <c r="D280" s="7">
        <v>462003310</v>
      </c>
      <c r="E280" s="21">
        <v>5055478716</v>
      </c>
      <c r="F280" s="8" t="s">
        <v>29</v>
      </c>
      <c r="G280" s="198">
        <v>40470</v>
      </c>
      <c r="H280" s="23">
        <f t="shared" ca="1" si="4"/>
        <v>9</v>
      </c>
      <c r="I280" s="23" t="s">
        <v>42</v>
      </c>
      <c r="J280" s="24">
        <v>62429</v>
      </c>
      <c r="K280" s="25">
        <v>4</v>
      </c>
      <c r="L280" s="33"/>
      <c r="M280" s="8"/>
      <c r="N280" s="8"/>
      <c r="O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</row>
    <row r="281" spans="1:34" ht="14.25" x14ac:dyDescent="0.45">
      <c r="A281" s="8" t="s">
        <v>146</v>
      </c>
      <c r="B281" s="20" t="s">
        <v>46</v>
      </c>
      <c r="C281" s="8" t="s">
        <v>144</v>
      </c>
      <c r="D281" s="7">
        <v>754004980</v>
      </c>
      <c r="E281" s="21">
        <v>9703040292</v>
      </c>
      <c r="F281" s="8" t="s">
        <v>33</v>
      </c>
      <c r="G281" s="198">
        <v>43557</v>
      </c>
      <c r="H281" s="23">
        <f t="shared" ca="1" si="4"/>
        <v>1</v>
      </c>
      <c r="I281" s="23"/>
      <c r="J281" s="24">
        <v>78342</v>
      </c>
      <c r="K281" s="25">
        <v>5</v>
      </c>
      <c r="L281" s="33"/>
      <c r="M281" s="8"/>
      <c r="N281" s="8"/>
      <c r="O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</row>
    <row r="282" spans="1:34" ht="14.25" x14ac:dyDescent="0.45">
      <c r="A282" s="8" t="s">
        <v>280</v>
      </c>
      <c r="B282" s="20" t="s">
        <v>20</v>
      </c>
      <c r="C282" s="8" t="s">
        <v>230</v>
      </c>
      <c r="D282" s="7">
        <v>666846565</v>
      </c>
      <c r="E282" s="21">
        <v>9708413271</v>
      </c>
      <c r="F282" s="8" t="s">
        <v>22</v>
      </c>
      <c r="G282" s="198">
        <v>43882</v>
      </c>
      <c r="H282" s="23">
        <f t="shared" ca="1" si="4"/>
        <v>0</v>
      </c>
      <c r="I282" s="23" t="s">
        <v>23</v>
      </c>
      <c r="J282" s="24">
        <v>57842</v>
      </c>
      <c r="K282" s="25">
        <v>2</v>
      </c>
      <c r="L282" s="33"/>
      <c r="M282" s="8"/>
      <c r="N282" s="8"/>
      <c r="O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</row>
    <row r="283" spans="1:34" ht="14.25" x14ac:dyDescent="0.45">
      <c r="A283" s="8" t="s">
        <v>608</v>
      </c>
      <c r="B283" s="20" t="s">
        <v>46</v>
      </c>
      <c r="C283" s="8" t="s">
        <v>599</v>
      </c>
      <c r="D283" s="7">
        <v>404003747</v>
      </c>
      <c r="E283" s="21">
        <v>9706853122</v>
      </c>
      <c r="F283" s="8" t="s">
        <v>22</v>
      </c>
      <c r="G283" s="198">
        <v>39711</v>
      </c>
      <c r="H283" s="23">
        <f t="shared" ca="1" si="4"/>
        <v>11</v>
      </c>
      <c r="I283" s="23" t="s">
        <v>42</v>
      </c>
      <c r="J283" s="24">
        <v>60562</v>
      </c>
      <c r="K283" s="25">
        <v>5</v>
      </c>
      <c r="L283" s="33"/>
      <c r="M283" s="8"/>
      <c r="N283" s="8"/>
      <c r="O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</row>
    <row r="284" spans="1:34" ht="14.25" x14ac:dyDescent="0.45">
      <c r="A284" s="8" t="s">
        <v>729</v>
      </c>
      <c r="B284" s="20" t="s">
        <v>52</v>
      </c>
      <c r="C284" s="8" t="s">
        <v>670</v>
      </c>
      <c r="D284" s="7">
        <v>930730000</v>
      </c>
      <c r="E284" s="21">
        <v>5056306545</v>
      </c>
      <c r="F284" s="8" t="s">
        <v>33</v>
      </c>
      <c r="G284" s="198">
        <v>38642</v>
      </c>
      <c r="H284" s="23">
        <f t="shared" ca="1" si="4"/>
        <v>14</v>
      </c>
      <c r="I284" s="23"/>
      <c r="J284" s="24">
        <v>115936</v>
      </c>
      <c r="K284" s="25">
        <v>2</v>
      </c>
      <c r="L284" s="33"/>
      <c r="M284" s="8"/>
      <c r="N284" s="8"/>
      <c r="O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</row>
    <row r="285" spans="1:34" ht="14.25" x14ac:dyDescent="0.45">
      <c r="A285" s="8" t="s">
        <v>158</v>
      </c>
      <c r="B285" s="20" t="s">
        <v>59</v>
      </c>
      <c r="C285" s="8" t="s">
        <v>152</v>
      </c>
      <c r="D285" s="7">
        <v>155003523</v>
      </c>
      <c r="E285" s="21">
        <v>3036092172</v>
      </c>
      <c r="F285" s="8" t="s">
        <v>29</v>
      </c>
      <c r="G285" s="198">
        <v>43820</v>
      </c>
      <c r="H285" s="23">
        <f t="shared" ca="1" si="4"/>
        <v>0</v>
      </c>
      <c r="I285" s="23" t="s">
        <v>53</v>
      </c>
      <c r="J285" s="24">
        <v>37785</v>
      </c>
      <c r="K285" s="25">
        <v>1</v>
      </c>
      <c r="L285" s="33"/>
      <c r="M285" s="8"/>
      <c r="N285" s="8"/>
      <c r="O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</row>
    <row r="286" spans="1:34" ht="14.25" x14ac:dyDescent="0.45">
      <c r="A286" s="8" t="s">
        <v>677</v>
      </c>
      <c r="B286" s="20" t="s">
        <v>27</v>
      </c>
      <c r="C286" s="8" t="s">
        <v>670</v>
      </c>
      <c r="D286" s="7">
        <v>666725321</v>
      </c>
      <c r="E286" s="21">
        <v>9705604891</v>
      </c>
      <c r="F286" s="8" t="s">
        <v>22</v>
      </c>
      <c r="G286" s="198">
        <v>38611</v>
      </c>
      <c r="H286" s="23">
        <f t="shared" ca="1" si="4"/>
        <v>14</v>
      </c>
      <c r="I286" s="23" t="s">
        <v>23</v>
      </c>
      <c r="J286" s="24">
        <v>41831</v>
      </c>
      <c r="K286" s="25">
        <v>4</v>
      </c>
      <c r="L286" s="33"/>
      <c r="M286" s="8"/>
      <c r="N286" s="8"/>
      <c r="O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</row>
    <row r="287" spans="1:34" ht="14.25" x14ac:dyDescent="0.45">
      <c r="A287" s="8" t="s">
        <v>631</v>
      </c>
      <c r="B287" s="20" t="s">
        <v>59</v>
      </c>
      <c r="C287" s="8" t="s">
        <v>599</v>
      </c>
      <c r="D287" s="7">
        <v>413008664</v>
      </c>
      <c r="E287" s="21">
        <v>3038678875</v>
      </c>
      <c r="F287" s="8" t="s">
        <v>28</v>
      </c>
      <c r="G287" s="198">
        <v>38706</v>
      </c>
      <c r="H287" s="23">
        <f t="shared" ca="1" si="4"/>
        <v>14</v>
      </c>
      <c r="I287" s="23"/>
      <c r="J287" s="24">
        <v>44231</v>
      </c>
      <c r="K287" s="25">
        <v>4</v>
      </c>
      <c r="L287" s="33"/>
      <c r="M287" s="8"/>
      <c r="N287" s="8"/>
      <c r="O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</row>
    <row r="288" spans="1:34" ht="14.25" x14ac:dyDescent="0.45">
      <c r="A288" s="8" t="s">
        <v>408</v>
      </c>
      <c r="B288" s="20" t="s">
        <v>27</v>
      </c>
      <c r="C288" s="8" t="s">
        <v>379</v>
      </c>
      <c r="D288" s="7">
        <v>765005397</v>
      </c>
      <c r="E288" s="21">
        <v>3033184277</v>
      </c>
      <c r="F288" s="8" t="s">
        <v>22</v>
      </c>
      <c r="G288" s="198">
        <v>36711</v>
      </c>
      <c r="H288" s="23">
        <f t="shared" ca="1" si="4"/>
        <v>20</v>
      </c>
      <c r="I288" s="23" t="s">
        <v>23</v>
      </c>
      <c r="J288" s="24">
        <v>30228</v>
      </c>
      <c r="K288" s="25">
        <v>1</v>
      </c>
      <c r="L288" s="33"/>
      <c r="M288" s="8"/>
      <c r="N288" s="8"/>
      <c r="O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</row>
    <row r="289" spans="1:34" ht="14.25" x14ac:dyDescent="0.45">
      <c r="A289" s="8" t="s">
        <v>737</v>
      </c>
      <c r="B289" s="20" t="s">
        <v>52</v>
      </c>
      <c r="C289" s="8" t="s">
        <v>670</v>
      </c>
      <c r="D289" s="7">
        <v>571560000</v>
      </c>
      <c r="E289" s="21">
        <v>7192780847</v>
      </c>
      <c r="F289" s="8" t="s">
        <v>29</v>
      </c>
      <c r="G289" s="198">
        <v>42839</v>
      </c>
      <c r="H289" s="23">
        <f t="shared" ca="1" si="4"/>
        <v>3</v>
      </c>
      <c r="I289" s="23" t="s">
        <v>55</v>
      </c>
      <c r="J289" s="24">
        <v>64786</v>
      </c>
      <c r="K289" s="25">
        <v>5</v>
      </c>
      <c r="L289" s="33"/>
      <c r="M289" s="8"/>
      <c r="N289" s="8"/>
      <c r="O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</row>
    <row r="290" spans="1:34" ht="14.25" x14ac:dyDescent="0.45">
      <c r="A290" s="8" t="s">
        <v>700</v>
      </c>
      <c r="B290" s="20" t="s">
        <v>46</v>
      </c>
      <c r="C290" s="8" t="s">
        <v>670</v>
      </c>
      <c r="D290" s="7">
        <v>399002149</v>
      </c>
      <c r="E290" s="21">
        <v>7192416398</v>
      </c>
      <c r="F290" s="8" t="s">
        <v>29</v>
      </c>
      <c r="G290" s="198">
        <v>39766</v>
      </c>
      <c r="H290" s="23">
        <f t="shared" ca="1" si="4"/>
        <v>11</v>
      </c>
      <c r="I290" s="23" t="s">
        <v>53</v>
      </c>
      <c r="J290" s="24">
        <v>34564</v>
      </c>
      <c r="K290" s="25">
        <v>5</v>
      </c>
      <c r="L290" s="33"/>
      <c r="M290" s="8"/>
      <c r="N290" s="8"/>
      <c r="O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</row>
    <row r="291" spans="1:34" ht="14.25" x14ac:dyDescent="0.45">
      <c r="A291" s="8" t="s">
        <v>133</v>
      </c>
      <c r="B291" s="20" t="s">
        <v>20</v>
      </c>
      <c r="C291" s="8" t="s">
        <v>87</v>
      </c>
      <c r="D291" s="7">
        <v>666651144</v>
      </c>
      <c r="E291" s="21">
        <v>5056711140</v>
      </c>
      <c r="F291" s="8" t="s">
        <v>22</v>
      </c>
      <c r="G291" s="198">
        <v>37090</v>
      </c>
      <c r="H291" s="23">
        <f t="shared" ca="1" si="4"/>
        <v>19</v>
      </c>
      <c r="I291" s="23" t="s">
        <v>23</v>
      </c>
      <c r="J291" s="24">
        <v>93918</v>
      </c>
      <c r="K291" s="25">
        <v>2</v>
      </c>
      <c r="L291" s="33"/>
      <c r="M291" s="8"/>
      <c r="N291" s="8"/>
      <c r="O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</row>
    <row r="292" spans="1:34" ht="14.25" x14ac:dyDescent="0.45">
      <c r="A292" s="8" t="s">
        <v>625</v>
      </c>
      <c r="B292" s="20" t="s">
        <v>27</v>
      </c>
      <c r="C292" s="8" t="s">
        <v>599</v>
      </c>
      <c r="D292" s="7">
        <v>539008614</v>
      </c>
      <c r="E292" s="21">
        <v>5055255121</v>
      </c>
      <c r="F292" s="8" t="s">
        <v>22</v>
      </c>
      <c r="G292" s="198">
        <v>36758</v>
      </c>
      <c r="H292" s="23">
        <f t="shared" ca="1" si="4"/>
        <v>19</v>
      </c>
      <c r="I292" s="23" t="s">
        <v>23</v>
      </c>
      <c r="J292" s="24">
        <v>89654</v>
      </c>
      <c r="K292" s="25">
        <v>4</v>
      </c>
      <c r="L292" s="33"/>
      <c r="M292" s="8"/>
      <c r="N292" s="8"/>
      <c r="O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</row>
    <row r="293" spans="1:34" ht="14.25" x14ac:dyDescent="0.45">
      <c r="A293" s="8" t="s">
        <v>509</v>
      </c>
      <c r="B293" s="20" t="s">
        <v>20</v>
      </c>
      <c r="C293" s="8" t="s">
        <v>498</v>
      </c>
      <c r="D293" s="7">
        <v>325006624</v>
      </c>
      <c r="E293" s="21">
        <v>5056132408</v>
      </c>
      <c r="F293" s="8" t="s">
        <v>22</v>
      </c>
      <c r="G293" s="198">
        <v>36892</v>
      </c>
      <c r="H293" s="23">
        <f t="shared" ca="1" si="4"/>
        <v>19</v>
      </c>
      <c r="I293" s="23" t="s">
        <v>53</v>
      </c>
      <c r="J293" s="24">
        <v>58898</v>
      </c>
      <c r="K293" s="25">
        <v>5</v>
      </c>
      <c r="L293" s="33"/>
      <c r="M293" s="8"/>
      <c r="N293" s="8"/>
      <c r="O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</row>
    <row r="294" spans="1:34" ht="14.25" x14ac:dyDescent="0.45">
      <c r="A294" s="8" t="s">
        <v>124</v>
      </c>
      <c r="B294" s="20" t="s">
        <v>46</v>
      </c>
      <c r="C294" s="8" t="s">
        <v>87</v>
      </c>
      <c r="D294" s="7">
        <v>629003252</v>
      </c>
      <c r="E294" s="21">
        <v>7194416232</v>
      </c>
      <c r="F294" s="8" t="s">
        <v>22</v>
      </c>
      <c r="G294" s="198">
        <v>37050</v>
      </c>
      <c r="H294" s="23">
        <f t="shared" ca="1" si="4"/>
        <v>19</v>
      </c>
      <c r="I294" s="23" t="s">
        <v>42</v>
      </c>
      <c r="J294" s="24">
        <v>42016</v>
      </c>
      <c r="K294" s="25">
        <v>3</v>
      </c>
      <c r="L294" s="33"/>
      <c r="M294" s="8"/>
      <c r="N294" s="8"/>
      <c r="O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</row>
    <row r="295" spans="1:34" ht="14.25" x14ac:dyDescent="0.45">
      <c r="A295" s="8" t="s">
        <v>554</v>
      </c>
      <c r="B295" s="20" t="s">
        <v>20</v>
      </c>
      <c r="C295" s="8" t="s">
        <v>515</v>
      </c>
      <c r="D295" s="7">
        <v>973003801</v>
      </c>
      <c r="E295" s="21">
        <v>3032456406</v>
      </c>
      <c r="F295" s="8" t="s">
        <v>33</v>
      </c>
      <c r="G295" s="198">
        <v>39390</v>
      </c>
      <c r="H295" s="23">
        <f t="shared" ca="1" si="4"/>
        <v>12</v>
      </c>
      <c r="I295" s="23"/>
      <c r="J295" s="24">
        <v>62726</v>
      </c>
      <c r="K295" s="25">
        <v>1</v>
      </c>
      <c r="L295" s="33"/>
      <c r="M295" s="8"/>
      <c r="N295" s="8"/>
      <c r="O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</row>
    <row r="296" spans="1:34" ht="14.25" x14ac:dyDescent="0.45">
      <c r="A296" s="8" t="s">
        <v>139</v>
      </c>
      <c r="B296" s="20" t="s">
        <v>37</v>
      </c>
      <c r="C296" s="8" t="s">
        <v>87</v>
      </c>
      <c r="D296" s="7">
        <v>200007906</v>
      </c>
      <c r="E296" s="21">
        <v>5058314799</v>
      </c>
      <c r="F296" s="8" t="s">
        <v>22</v>
      </c>
      <c r="G296" s="198">
        <v>38300</v>
      </c>
      <c r="H296" s="23">
        <f t="shared" ca="1" si="4"/>
        <v>15</v>
      </c>
      <c r="I296" s="23" t="s">
        <v>23</v>
      </c>
      <c r="J296" s="24">
        <v>89615</v>
      </c>
      <c r="K296" s="25">
        <v>5</v>
      </c>
      <c r="L296" s="33"/>
      <c r="M296" s="8"/>
      <c r="N296" s="8"/>
      <c r="O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</row>
    <row r="297" spans="1:34" ht="14.25" x14ac:dyDescent="0.45">
      <c r="A297" s="8" t="s">
        <v>411</v>
      </c>
      <c r="B297" s="20" t="s">
        <v>46</v>
      </c>
      <c r="C297" s="8" t="s">
        <v>379</v>
      </c>
      <c r="D297" s="7">
        <v>916740000</v>
      </c>
      <c r="E297" s="21">
        <v>5051683770</v>
      </c>
      <c r="F297" s="8" t="s">
        <v>29</v>
      </c>
      <c r="G297" s="198">
        <v>41666</v>
      </c>
      <c r="H297" s="23">
        <f t="shared" ca="1" si="4"/>
        <v>6</v>
      </c>
      <c r="I297" s="23" t="s">
        <v>23</v>
      </c>
      <c r="J297" s="24">
        <v>41257</v>
      </c>
      <c r="K297" s="25">
        <v>5</v>
      </c>
      <c r="L297" s="33"/>
      <c r="M297" s="8"/>
      <c r="N297" s="8"/>
      <c r="O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</row>
    <row r="298" spans="1:34" ht="14.25" x14ac:dyDescent="0.45">
      <c r="A298" s="8" t="s">
        <v>503</v>
      </c>
      <c r="B298" s="20" t="s">
        <v>20</v>
      </c>
      <c r="C298" s="8" t="s">
        <v>498</v>
      </c>
      <c r="D298" s="7">
        <v>615001517</v>
      </c>
      <c r="E298" s="21">
        <v>5058627048</v>
      </c>
      <c r="F298" s="8" t="s">
        <v>29</v>
      </c>
      <c r="G298" s="198">
        <v>36464</v>
      </c>
      <c r="H298" s="23">
        <f t="shared" ca="1" si="4"/>
        <v>20</v>
      </c>
      <c r="I298" s="23" t="s">
        <v>42</v>
      </c>
      <c r="J298" s="24">
        <v>52298</v>
      </c>
      <c r="K298" s="25">
        <v>5</v>
      </c>
      <c r="L298" s="33"/>
      <c r="M298" s="8"/>
      <c r="N298" s="8"/>
      <c r="O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</row>
    <row r="299" spans="1:34" ht="14.25" x14ac:dyDescent="0.45">
      <c r="A299" s="8" t="s">
        <v>125</v>
      </c>
      <c r="B299" s="20" t="s">
        <v>20</v>
      </c>
      <c r="C299" s="8" t="s">
        <v>87</v>
      </c>
      <c r="D299" s="7">
        <v>415009934</v>
      </c>
      <c r="E299" s="21">
        <v>7193962015</v>
      </c>
      <c r="F299" s="8" t="s">
        <v>22</v>
      </c>
      <c r="G299" s="198">
        <v>41264</v>
      </c>
      <c r="H299" s="23">
        <f t="shared" ca="1" si="4"/>
        <v>7</v>
      </c>
      <c r="I299" s="23" t="s">
        <v>23</v>
      </c>
      <c r="J299" s="24">
        <v>88295</v>
      </c>
      <c r="K299" s="25">
        <v>5</v>
      </c>
      <c r="L299" s="33"/>
      <c r="M299" s="8"/>
      <c r="N299" s="8"/>
      <c r="O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</row>
    <row r="300" spans="1:34" ht="14.25" x14ac:dyDescent="0.45">
      <c r="A300" s="8" t="s">
        <v>661</v>
      </c>
      <c r="B300" s="20" t="s">
        <v>37</v>
      </c>
      <c r="C300" s="8" t="s">
        <v>599</v>
      </c>
      <c r="D300" s="7">
        <v>675840000</v>
      </c>
      <c r="E300" s="21">
        <v>3036532463</v>
      </c>
      <c r="F300" s="8" t="s">
        <v>28</v>
      </c>
      <c r="G300" s="198">
        <v>38338</v>
      </c>
      <c r="H300" s="23">
        <f t="shared" ca="1" si="4"/>
        <v>15</v>
      </c>
      <c r="I300" s="23"/>
      <c r="J300" s="24">
        <v>31273</v>
      </c>
      <c r="K300" s="25">
        <v>4</v>
      </c>
      <c r="L300" s="33"/>
      <c r="M300" s="8"/>
      <c r="N300" s="8"/>
      <c r="O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</row>
    <row r="301" spans="1:34" ht="14.25" x14ac:dyDescent="0.45">
      <c r="A301" s="8" t="s">
        <v>207</v>
      </c>
      <c r="B301" s="20" t="s">
        <v>20</v>
      </c>
      <c r="C301" s="8" t="s">
        <v>188</v>
      </c>
      <c r="D301" s="7">
        <v>287002612</v>
      </c>
      <c r="E301" s="21">
        <v>7195876028</v>
      </c>
      <c r="F301" s="8" t="s">
        <v>29</v>
      </c>
      <c r="G301" s="198">
        <v>37013</v>
      </c>
      <c r="H301" s="23">
        <f t="shared" ca="1" si="4"/>
        <v>19</v>
      </c>
      <c r="I301" s="23" t="s">
        <v>23</v>
      </c>
      <c r="J301" s="24">
        <v>45025</v>
      </c>
      <c r="K301" s="25">
        <v>4</v>
      </c>
      <c r="L301" s="33"/>
      <c r="M301" s="8"/>
      <c r="N301" s="8"/>
      <c r="O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</row>
    <row r="302" spans="1:34" ht="14.25" x14ac:dyDescent="0.45">
      <c r="A302" s="8" t="s">
        <v>519</v>
      </c>
      <c r="B302" s="20" t="s">
        <v>59</v>
      </c>
      <c r="C302" s="8" t="s">
        <v>515</v>
      </c>
      <c r="D302" s="7">
        <v>317007907</v>
      </c>
      <c r="E302" s="21">
        <v>9706456972</v>
      </c>
      <c r="F302" s="8" t="s">
        <v>22</v>
      </c>
      <c r="G302" s="198">
        <v>37526</v>
      </c>
      <c r="H302" s="23">
        <f t="shared" ca="1" si="4"/>
        <v>17</v>
      </c>
      <c r="I302" s="23" t="s">
        <v>23</v>
      </c>
      <c r="J302" s="24">
        <v>82749</v>
      </c>
      <c r="K302" s="25">
        <v>2</v>
      </c>
      <c r="L302" s="33"/>
      <c r="M302" s="8"/>
      <c r="N302" s="8"/>
      <c r="O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</row>
    <row r="303" spans="1:34" ht="14.25" x14ac:dyDescent="0.45">
      <c r="A303" s="8" t="s">
        <v>384</v>
      </c>
      <c r="B303" s="20" t="s">
        <v>20</v>
      </c>
      <c r="C303" s="8" t="s">
        <v>379</v>
      </c>
      <c r="D303" s="7">
        <v>666406332</v>
      </c>
      <c r="E303" s="21">
        <v>5055594427</v>
      </c>
      <c r="F303" s="8" t="s">
        <v>22</v>
      </c>
      <c r="G303" s="198">
        <v>39160</v>
      </c>
      <c r="H303" s="23">
        <f t="shared" ca="1" si="4"/>
        <v>13</v>
      </c>
      <c r="I303" s="23" t="s">
        <v>55</v>
      </c>
      <c r="J303" s="24">
        <v>114616</v>
      </c>
      <c r="K303" s="25">
        <v>3</v>
      </c>
      <c r="L303" s="33"/>
      <c r="M303" s="8"/>
      <c r="N303" s="8"/>
      <c r="O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</row>
    <row r="304" spans="1:34" ht="14.25" x14ac:dyDescent="0.45">
      <c r="A304" s="8" t="s">
        <v>431</v>
      </c>
      <c r="B304" s="20" t="s">
        <v>46</v>
      </c>
      <c r="C304" s="8" t="s">
        <v>428</v>
      </c>
      <c r="D304" s="7">
        <v>767003278</v>
      </c>
      <c r="E304" s="21">
        <v>9704713628</v>
      </c>
      <c r="F304" s="8" t="s">
        <v>22</v>
      </c>
      <c r="G304" s="198">
        <v>37208</v>
      </c>
      <c r="H304" s="23">
        <f t="shared" ca="1" si="4"/>
        <v>18</v>
      </c>
      <c r="I304" s="23" t="s">
        <v>42</v>
      </c>
      <c r="J304" s="24">
        <v>116134</v>
      </c>
      <c r="K304" s="25">
        <v>1</v>
      </c>
      <c r="L304" s="33"/>
      <c r="M304" s="8"/>
      <c r="N304" s="8"/>
      <c r="O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</row>
    <row r="305" spans="1:34" ht="14.25" x14ac:dyDescent="0.45">
      <c r="A305" s="8" t="s">
        <v>356</v>
      </c>
      <c r="B305" s="20" t="s">
        <v>20</v>
      </c>
      <c r="C305" s="8" t="s">
        <v>230</v>
      </c>
      <c r="D305" s="7">
        <v>775620000</v>
      </c>
      <c r="E305" s="21">
        <v>7197046530</v>
      </c>
      <c r="F305" s="8" t="s">
        <v>33</v>
      </c>
      <c r="G305" s="198">
        <v>41593</v>
      </c>
      <c r="H305" s="23">
        <f t="shared" ca="1" si="4"/>
        <v>6</v>
      </c>
      <c r="I305" s="23"/>
      <c r="J305" s="24">
        <v>94816</v>
      </c>
      <c r="K305" s="25">
        <v>3</v>
      </c>
      <c r="L305" s="33"/>
      <c r="M305" s="8"/>
      <c r="N305" s="8"/>
      <c r="O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</row>
    <row r="306" spans="1:34" ht="14.25" x14ac:dyDescent="0.45">
      <c r="A306" s="8" t="s">
        <v>711</v>
      </c>
      <c r="B306" s="20" t="s">
        <v>20</v>
      </c>
      <c r="C306" s="8" t="s">
        <v>670</v>
      </c>
      <c r="D306" s="7">
        <v>302001317</v>
      </c>
      <c r="E306" s="21">
        <v>5055261239</v>
      </c>
      <c r="F306" s="8" t="s">
        <v>29</v>
      </c>
      <c r="G306" s="198">
        <v>38822</v>
      </c>
      <c r="H306" s="23">
        <f t="shared" ca="1" si="4"/>
        <v>14</v>
      </c>
      <c r="I306" s="23" t="s">
        <v>42</v>
      </c>
      <c r="J306" s="24">
        <v>18071</v>
      </c>
      <c r="K306" s="25">
        <v>5</v>
      </c>
      <c r="L306" s="33"/>
      <c r="M306" s="8"/>
      <c r="N306" s="8"/>
      <c r="O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</row>
    <row r="307" spans="1:34" ht="14.25" x14ac:dyDescent="0.45">
      <c r="A307" s="8" t="s">
        <v>330</v>
      </c>
      <c r="B307" s="20" t="s">
        <v>46</v>
      </c>
      <c r="C307" s="8" t="s">
        <v>230</v>
      </c>
      <c r="D307" s="7">
        <v>687580000</v>
      </c>
      <c r="E307" s="21">
        <v>5056228199</v>
      </c>
      <c r="F307" s="8" t="s">
        <v>33</v>
      </c>
      <c r="G307" s="198">
        <v>41625</v>
      </c>
      <c r="H307" s="23">
        <f t="shared" ca="1" si="4"/>
        <v>6</v>
      </c>
      <c r="I307" s="23"/>
      <c r="J307" s="24">
        <v>50134</v>
      </c>
      <c r="K307" s="25">
        <v>4</v>
      </c>
      <c r="L307" s="33"/>
      <c r="M307" s="8"/>
      <c r="N307" s="8"/>
      <c r="O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</row>
    <row r="308" spans="1:34" ht="14.25" x14ac:dyDescent="0.45">
      <c r="A308" s="8" t="s">
        <v>733</v>
      </c>
      <c r="B308" s="20" t="s">
        <v>27</v>
      </c>
      <c r="C308" s="8" t="s">
        <v>670</v>
      </c>
      <c r="D308" s="7">
        <v>581004239</v>
      </c>
      <c r="E308" s="21">
        <v>3031155509</v>
      </c>
      <c r="F308" s="8" t="s">
        <v>33</v>
      </c>
      <c r="G308" s="198">
        <v>43942</v>
      </c>
      <c r="H308" s="23">
        <f t="shared" ca="1" si="4"/>
        <v>0</v>
      </c>
      <c r="I308" s="23"/>
      <c r="J308" s="24">
        <v>56747</v>
      </c>
      <c r="K308" s="25">
        <v>4</v>
      </c>
      <c r="L308" s="33"/>
      <c r="M308" s="8"/>
      <c r="N308" s="8"/>
      <c r="O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</row>
    <row r="309" spans="1:34" ht="14.25" x14ac:dyDescent="0.45">
      <c r="A309" s="8" t="s">
        <v>391</v>
      </c>
      <c r="B309" s="20" t="s">
        <v>37</v>
      </c>
      <c r="C309" s="8" t="s">
        <v>379</v>
      </c>
      <c r="D309" s="7">
        <v>666490684</v>
      </c>
      <c r="E309" s="21">
        <v>3033164024</v>
      </c>
      <c r="F309" s="8" t="s">
        <v>33</v>
      </c>
      <c r="G309" s="198">
        <v>38822</v>
      </c>
      <c r="H309" s="23">
        <f t="shared" ca="1" si="4"/>
        <v>14</v>
      </c>
      <c r="I309" s="23"/>
      <c r="J309" s="24">
        <v>71108</v>
      </c>
      <c r="K309" s="25">
        <v>2</v>
      </c>
      <c r="L309" s="33"/>
      <c r="M309" s="8"/>
      <c r="N309" s="8"/>
      <c r="O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</row>
    <row r="310" spans="1:34" ht="14.25" x14ac:dyDescent="0.45">
      <c r="A310" s="8" t="s">
        <v>395</v>
      </c>
      <c r="B310" s="20" t="s">
        <v>59</v>
      </c>
      <c r="C310" s="8" t="s">
        <v>379</v>
      </c>
      <c r="D310" s="7">
        <v>767007780</v>
      </c>
      <c r="E310" s="21">
        <v>7191588597</v>
      </c>
      <c r="F310" s="8" t="s">
        <v>22</v>
      </c>
      <c r="G310" s="198">
        <v>43665</v>
      </c>
      <c r="H310" s="23">
        <f t="shared" ca="1" si="4"/>
        <v>1</v>
      </c>
      <c r="I310" s="23" t="s">
        <v>38</v>
      </c>
      <c r="J310" s="24">
        <v>100030</v>
      </c>
      <c r="K310" s="25">
        <v>2</v>
      </c>
      <c r="L310" s="33"/>
      <c r="M310" s="8"/>
      <c r="N310" s="8"/>
      <c r="O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</row>
    <row r="311" spans="1:34" ht="14.25" x14ac:dyDescent="0.45">
      <c r="A311" s="8" t="s">
        <v>210</v>
      </c>
      <c r="B311" s="20" t="s">
        <v>46</v>
      </c>
      <c r="C311" s="8" t="s">
        <v>188</v>
      </c>
      <c r="D311" s="7">
        <v>872007705</v>
      </c>
      <c r="E311" s="21">
        <v>7197226463</v>
      </c>
      <c r="F311" s="8" t="s">
        <v>22</v>
      </c>
      <c r="G311" s="198">
        <v>42057</v>
      </c>
      <c r="H311" s="23">
        <f t="shared" ca="1" si="4"/>
        <v>5</v>
      </c>
      <c r="I311" s="23" t="s">
        <v>23</v>
      </c>
      <c r="J311" s="24">
        <v>29581</v>
      </c>
      <c r="K311" s="25">
        <v>4</v>
      </c>
      <c r="L311" s="33"/>
      <c r="M311" s="8"/>
      <c r="N311" s="8"/>
      <c r="O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</row>
    <row r="312" spans="1:34" ht="14.25" x14ac:dyDescent="0.45">
      <c r="A312" s="8" t="s">
        <v>575</v>
      </c>
      <c r="B312" s="20" t="s">
        <v>59</v>
      </c>
      <c r="C312" s="8" t="s">
        <v>515</v>
      </c>
      <c r="D312" s="7">
        <v>666782895</v>
      </c>
      <c r="E312" s="21">
        <v>9708472270</v>
      </c>
      <c r="F312" s="8" t="s">
        <v>33</v>
      </c>
      <c r="G312" s="198">
        <v>39601</v>
      </c>
      <c r="H312" s="23">
        <f t="shared" ca="1" si="4"/>
        <v>12</v>
      </c>
      <c r="I312" s="23"/>
      <c r="J312" s="24">
        <v>76547</v>
      </c>
      <c r="K312" s="25">
        <v>5</v>
      </c>
      <c r="L312" s="33"/>
      <c r="M312" s="8"/>
      <c r="N312" s="8"/>
      <c r="O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</row>
    <row r="313" spans="1:34" ht="14.25" x14ac:dyDescent="0.45">
      <c r="A313" s="8" t="s">
        <v>310</v>
      </c>
      <c r="B313" s="20" t="s">
        <v>59</v>
      </c>
      <c r="C313" s="8" t="s">
        <v>230</v>
      </c>
      <c r="D313" s="7">
        <v>272008665</v>
      </c>
      <c r="E313" s="21">
        <v>9703708610</v>
      </c>
      <c r="F313" s="8" t="s">
        <v>22</v>
      </c>
      <c r="G313" s="198">
        <v>37025</v>
      </c>
      <c r="H313" s="23">
        <f t="shared" ca="1" si="4"/>
        <v>19</v>
      </c>
      <c r="I313" s="23" t="s">
        <v>53</v>
      </c>
      <c r="J313" s="24">
        <v>34571</v>
      </c>
      <c r="K313" s="25">
        <v>5</v>
      </c>
      <c r="L313" s="33"/>
      <c r="M313" s="8"/>
      <c r="N313" s="8"/>
      <c r="O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</row>
    <row r="314" spans="1:34" ht="14.25" x14ac:dyDescent="0.45">
      <c r="A314" s="8" t="s">
        <v>551</v>
      </c>
      <c r="B314" s="20" t="s">
        <v>46</v>
      </c>
      <c r="C314" s="8" t="s">
        <v>515</v>
      </c>
      <c r="D314" s="7">
        <v>284003662</v>
      </c>
      <c r="E314" s="21">
        <v>9702891217</v>
      </c>
      <c r="F314" s="8" t="s">
        <v>22</v>
      </c>
      <c r="G314" s="198">
        <v>38832</v>
      </c>
      <c r="H314" s="23">
        <f t="shared" ca="1" si="4"/>
        <v>14</v>
      </c>
      <c r="I314" s="23" t="s">
        <v>23</v>
      </c>
      <c r="J314" s="24">
        <v>83516</v>
      </c>
      <c r="K314" s="25">
        <v>1</v>
      </c>
      <c r="L314" s="33"/>
      <c r="M314" s="8"/>
      <c r="N314" s="8"/>
      <c r="O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</row>
    <row r="315" spans="1:34" ht="14.25" x14ac:dyDescent="0.45">
      <c r="A315" s="8" t="s">
        <v>322</v>
      </c>
      <c r="B315" s="20" t="s">
        <v>46</v>
      </c>
      <c r="C315" s="8" t="s">
        <v>230</v>
      </c>
      <c r="D315" s="7">
        <v>666535405</v>
      </c>
      <c r="E315" s="21">
        <v>9702889972</v>
      </c>
      <c r="F315" s="8" t="s">
        <v>29</v>
      </c>
      <c r="G315" s="198">
        <v>39726</v>
      </c>
      <c r="H315" s="23">
        <f t="shared" ca="1" si="4"/>
        <v>11</v>
      </c>
      <c r="I315" s="23" t="s">
        <v>53</v>
      </c>
      <c r="J315" s="24">
        <v>22796</v>
      </c>
      <c r="K315" s="25">
        <v>5</v>
      </c>
      <c r="L315" s="33"/>
      <c r="M315" s="8"/>
      <c r="N315" s="8"/>
      <c r="O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</row>
    <row r="316" spans="1:34" ht="14.25" x14ac:dyDescent="0.45">
      <c r="A316" s="8" t="s">
        <v>172</v>
      </c>
      <c r="B316" s="20" t="s">
        <v>27</v>
      </c>
      <c r="C316" s="8" t="s">
        <v>162</v>
      </c>
      <c r="D316" s="7">
        <v>666216651</v>
      </c>
      <c r="E316" s="21">
        <v>9708577225</v>
      </c>
      <c r="F316" s="8" t="s">
        <v>33</v>
      </c>
      <c r="G316" s="198">
        <v>39480</v>
      </c>
      <c r="H316" s="23">
        <f t="shared" ca="1" si="4"/>
        <v>12</v>
      </c>
      <c r="I316" s="23"/>
      <c r="J316" s="24">
        <v>43481</v>
      </c>
      <c r="K316" s="25">
        <v>5</v>
      </c>
      <c r="L316" s="33"/>
      <c r="M316" s="8"/>
      <c r="N316" s="8"/>
      <c r="O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</row>
    <row r="317" spans="1:34" ht="14.25" x14ac:dyDescent="0.45">
      <c r="A317" s="8" t="s">
        <v>66</v>
      </c>
      <c r="B317" s="20" t="s">
        <v>59</v>
      </c>
      <c r="C317" s="8" t="s">
        <v>47</v>
      </c>
      <c r="D317" s="7">
        <v>996002002</v>
      </c>
      <c r="E317" s="21">
        <v>7193492633</v>
      </c>
      <c r="F317" s="8" t="s">
        <v>29</v>
      </c>
      <c r="G317" s="198">
        <v>41086</v>
      </c>
      <c r="H317" s="23">
        <f t="shared" ca="1" si="4"/>
        <v>8</v>
      </c>
      <c r="I317" s="23" t="s">
        <v>55</v>
      </c>
      <c r="J317" s="24">
        <v>23410</v>
      </c>
      <c r="K317" s="25">
        <v>3</v>
      </c>
      <c r="L317" s="33"/>
      <c r="M317" s="26"/>
      <c r="N317" s="8"/>
      <c r="O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</row>
    <row r="318" spans="1:34" ht="14.25" x14ac:dyDescent="0.45">
      <c r="A318" s="8" t="s">
        <v>583</v>
      </c>
      <c r="B318" s="20" t="s">
        <v>27</v>
      </c>
      <c r="C318" s="8" t="s">
        <v>515</v>
      </c>
      <c r="D318" s="7">
        <v>365750000</v>
      </c>
      <c r="E318" s="21">
        <v>7198922252</v>
      </c>
      <c r="F318" s="8" t="s">
        <v>22</v>
      </c>
      <c r="G318" s="198">
        <v>39222</v>
      </c>
      <c r="H318" s="23">
        <f t="shared" ca="1" si="4"/>
        <v>13</v>
      </c>
      <c r="I318" s="23" t="s">
        <v>42</v>
      </c>
      <c r="J318" s="24">
        <v>97337</v>
      </c>
      <c r="K318" s="25">
        <v>4</v>
      </c>
      <c r="L318" s="33"/>
      <c r="M318" s="8"/>
      <c r="N318" s="8"/>
      <c r="O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</row>
    <row r="319" spans="1:34" ht="14.25" x14ac:dyDescent="0.45">
      <c r="A319" s="8" t="s">
        <v>392</v>
      </c>
      <c r="B319" s="20" t="s">
        <v>46</v>
      </c>
      <c r="C319" s="8" t="s">
        <v>379</v>
      </c>
      <c r="D319" s="7">
        <v>610009104</v>
      </c>
      <c r="E319" s="21">
        <v>5051549933</v>
      </c>
      <c r="F319" s="8" t="s">
        <v>22</v>
      </c>
      <c r="G319" s="198">
        <v>36910</v>
      </c>
      <c r="H319" s="23">
        <f t="shared" ca="1" si="4"/>
        <v>19</v>
      </c>
      <c r="I319" s="23" t="s">
        <v>42</v>
      </c>
      <c r="J319" s="24">
        <v>114998</v>
      </c>
      <c r="K319" s="25">
        <v>3</v>
      </c>
      <c r="L319" s="33"/>
      <c r="M319" s="8"/>
      <c r="N319" s="8"/>
      <c r="O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</row>
    <row r="320" spans="1:34" ht="14.25" x14ac:dyDescent="0.45">
      <c r="A320" s="8" t="s">
        <v>218</v>
      </c>
      <c r="B320" s="20" t="s">
        <v>37</v>
      </c>
      <c r="C320" s="8" t="s">
        <v>188</v>
      </c>
      <c r="D320" s="7">
        <v>814003141</v>
      </c>
      <c r="E320" s="21">
        <v>5051264786</v>
      </c>
      <c r="F320" s="8" t="s">
        <v>33</v>
      </c>
      <c r="G320" s="198">
        <v>43563</v>
      </c>
      <c r="H320" s="23">
        <f t="shared" ca="1" si="4"/>
        <v>1</v>
      </c>
      <c r="I320" s="23"/>
      <c r="J320" s="24">
        <v>60337</v>
      </c>
      <c r="K320" s="25">
        <v>3</v>
      </c>
      <c r="L320" s="33"/>
      <c r="M320" s="8"/>
      <c r="N320" s="8"/>
      <c r="O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</row>
    <row r="321" spans="1:34" ht="14.25" x14ac:dyDescent="0.45">
      <c r="A321" s="8" t="s">
        <v>698</v>
      </c>
      <c r="B321" s="20" t="s">
        <v>59</v>
      </c>
      <c r="C321" s="8" t="s">
        <v>670</v>
      </c>
      <c r="D321" s="7">
        <v>416001399</v>
      </c>
      <c r="E321" s="21">
        <v>9702447501</v>
      </c>
      <c r="F321" s="8" t="s">
        <v>22</v>
      </c>
      <c r="G321" s="198">
        <v>37261</v>
      </c>
      <c r="H321" s="23">
        <f t="shared" ca="1" si="4"/>
        <v>18</v>
      </c>
      <c r="I321" s="23" t="s">
        <v>42</v>
      </c>
      <c r="J321" s="24">
        <v>78527</v>
      </c>
      <c r="K321" s="25">
        <v>3</v>
      </c>
      <c r="L321" s="33"/>
      <c r="M321" s="8"/>
      <c r="N321" s="8"/>
      <c r="O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</row>
    <row r="322" spans="1:34" ht="14.25" x14ac:dyDescent="0.45">
      <c r="A322" s="8" t="s">
        <v>713</v>
      </c>
      <c r="B322" s="20" t="s">
        <v>46</v>
      </c>
      <c r="C322" s="8" t="s">
        <v>670</v>
      </c>
      <c r="D322" s="7">
        <v>933004891</v>
      </c>
      <c r="E322" s="21">
        <v>7192400087</v>
      </c>
      <c r="F322" s="8" t="s">
        <v>22</v>
      </c>
      <c r="G322" s="198">
        <v>38441</v>
      </c>
      <c r="H322" s="23">
        <f t="shared" ref="H322:H385" ca="1" si="5">DATEDIF(G322,TODAY(),"Y")</f>
        <v>15</v>
      </c>
      <c r="I322" s="23" t="s">
        <v>53</v>
      </c>
      <c r="J322" s="24">
        <v>44339</v>
      </c>
      <c r="K322" s="25">
        <v>5</v>
      </c>
      <c r="L322" s="33"/>
      <c r="M322" s="8"/>
      <c r="N322" s="8"/>
      <c r="O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</row>
    <row r="323" spans="1:34" ht="14.25" x14ac:dyDescent="0.45">
      <c r="A323" s="8" t="s">
        <v>284</v>
      </c>
      <c r="B323" s="20" t="s">
        <v>20</v>
      </c>
      <c r="C323" s="8" t="s">
        <v>230</v>
      </c>
      <c r="D323" s="7">
        <v>258850000</v>
      </c>
      <c r="E323" s="21">
        <v>3034743535</v>
      </c>
      <c r="F323" s="8" t="s">
        <v>28</v>
      </c>
      <c r="G323" s="198">
        <v>38794</v>
      </c>
      <c r="H323" s="23">
        <f t="shared" ca="1" si="5"/>
        <v>14</v>
      </c>
      <c r="I323" s="23"/>
      <c r="J323" s="24">
        <v>29663</v>
      </c>
      <c r="K323" s="25">
        <v>1</v>
      </c>
      <c r="L323" s="33"/>
      <c r="M323" s="8"/>
      <c r="N323" s="8"/>
      <c r="O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</row>
    <row r="324" spans="1:34" ht="14.25" x14ac:dyDescent="0.45">
      <c r="A324" s="8" t="s">
        <v>294</v>
      </c>
      <c r="B324" s="20" t="s">
        <v>27</v>
      </c>
      <c r="C324" s="8" t="s">
        <v>230</v>
      </c>
      <c r="D324" s="7">
        <v>666875656</v>
      </c>
      <c r="E324" s="21">
        <v>7197061632</v>
      </c>
      <c r="F324" s="8" t="s">
        <v>29</v>
      </c>
      <c r="G324" s="198">
        <v>37887</v>
      </c>
      <c r="H324" s="23">
        <f t="shared" ca="1" si="5"/>
        <v>16</v>
      </c>
      <c r="I324" s="23" t="s">
        <v>42</v>
      </c>
      <c r="J324" s="24">
        <v>20143</v>
      </c>
      <c r="K324" s="25">
        <v>2</v>
      </c>
      <c r="L324" s="33"/>
      <c r="M324" s="8"/>
      <c r="N324" s="8"/>
      <c r="O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</row>
    <row r="325" spans="1:34" ht="14.25" x14ac:dyDescent="0.45">
      <c r="A325" s="8" t="s">
        <v>402</v>
      </c>
      <c r="B325" s="20" t="s">
        <v>37</v>
      </c>
      <c r="C325" s="8" t="s">
        <v>379</v>
      </c>
      <c r="D325" s="7">
        <v>666900493</v>
      </c>
      <c r="E325" s="21">
        <v>7191401774</v>
      </c>
      <c r="F325" s="8" t="s">
        <v>22</v>
      </c>
      <c r="G325" s="198">
        <v>43387</v>
      </c>
      <c r="H325" s="23">
        <f t="shared" ca="1" si="5"/>
        <v>1</v>
      </c>
      <c r="I325" s="23" t="s">
        <v>53</v>
      </c>
      <c r="J325" s="24">
        <v>58278</v>
      </c>
      <c r="K325" s="25">
        <v>4</v>
      </c>
      <c r="L325" s="33"/>
      <c r="M325" s="8"/>
      <c r="N325" s="8"/>
      <c r="O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</row>
    <row r="326" spans="1:34" ht="14.25" x14ac:dyDescent="0.45">
      <c r="A326" s="8" t="s">
        <v>475</v>
      </c>
      <c r="B326" s="20" t="s">
        <v>27</v>
      </c>
      <c r="C326" s="8" t="s">
        <v>455</v>
      </c>
      <c r="D326" s="7">
        <v>666850475</v>
      </c>
      <c r="E326" s="21">
        <v>5052529195</v>
      </c>
      <c r="F326" s="8" t="s">
        <v>33</v>
      </c>
      <c r="G326" s="198">
        <v>43924</v>
      </c>
      <c r="H326" s="23">
        <f t="shared" ca="1" si="5"/>
        <v>0</v>
      </c>
      <c r="I326" s="23"/>
      <c r="J326" s="24">
        <v>111276</v>
      </c>
      <c r="K326" s="25">
        <v>1</v>
      </c>
      <c r="L326" s="33"/>
      <c r="M326" s="8"/>
      <c r="N326" s="8"/>
      <c r="O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</row>
    <row r="327" spans="1:34" ht="14.25" x14ac:dyDescent="0.45">
      <c r="A327" s="8" t="s">
        <v>679</v>
      </c>
      <c r="B327" s="20" t="s">
        <v>46</v>
      </c>
      <c r="C327" s="8" t="s">
        <v>670</v>
      </c>
      <c r="D327" s="7">
        <v>262570000</v>
      </c>
      <c r="E327" s="21">
        <v>7193355152</v>
      </c>
      <c r="F327" s="8" t="s">
        <v>33</v>
      </c>
      <c r="G327" s="198">
        <v>39130</v>
      </c>
      <c r="H327" s="23">
        <f t="shared" ca="1" si="5"/>
        <v>13</v>
      </c>
      <c r="I327" s="23"/>
      <c r="J327" s="24">
        <v>59440</v>
      </c>
      <c r="K327" s="25">
        <v>3</v>
      </c>
      <c r="L327" s="33"/>
      <c r="M327" s="8"/>
      <c r="N327" s="8"/>
      <c r="O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</row>
    <row r="328" spans="1:34" ht="14.25" x14ac:dyDescent="0.45">
      <c r="A328" s="8" t="s">
        <v>576</v>
      </c>
      <c r="B328" s="20" t="s">
        <v>37</v>
      </c>
      <c r="C328" s="8" t="s">
        <v>515</v>
      </c>
      <c r="D328" s="7">
        <v>114380000</v>
      </c>
      <c r="E328" s="21">
        <v>7193552027</v>
      </c>
      <c r="F328" s="8" t="s">
        <v>29</v>
      </c>
      <c r="G328" s="198">
        <v>43597</v>
      </c>
      <c r="H328" s="23">
        <f t="shared" ca="1" si="5"/>
        <v>1</v>
      </c>
      <c r="I328" s="23" t="s">
        <v>23</v>
      </c>
      <c r="J328" s="24">
        <v>15589</v>
      </c>
      <c r="K328" s="25">
        <v>1</v>
      </c>
      <c r="L328" s="33"/>
      <c r="M328" s="8"/>
      <c r="N328" s="8"/>
      <c r="O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</row>
    <row r="329" spans="1:34" ht="14.25" x14ac:dyDescent="0.45">
      <c r="A329" s="8" t="s">
        <v>418</v>
      </c>
      <c r="B329" s="20" t="s">
        <v>20</v>
      </c>
      <c r="C329" s="8" t="s">
        <v>379</v>
      </c>
      <c r="D329" s="7">
        <v>666170513</v>
      </c>
      <c r="E329" s="21">
        <v>7193906310</v>
      </c>
      <c r="F329" s="8" t="s">
        <v>22</v>
      </c>
      <c r="G329" s="198">
        <v>37006</v>
      </c>
      <c r="H329" s="23">
        <f t="shared" ca="1" si="5"/>
        <v>19</v>
      </c>
      <c r="I329" s="23" t="s">
        <v>23</v>
      </c>
      <c r="J329" s="24">
        <v>48866</v>
      </c>
      <c r="K329" s="25">
        <v>2</v>
      </c>
      <c r="L329" s="33"/>
      <c r="M329" s="8"/>
      <c r="N329" s="8"/>
      <c r="O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</row>
    <row r="330" spans="1:34" ht="14.25" x14ac:dyDescent="0.45">
      <c r="A330" s="8" t="s">
        <v>305</v>
      </c>
      <c r="B330" s="20" t="s">
        <v>59</v>
      </c>
      <c r="C330" s="8" t="s">
        <v>230</v>
      </c>
      <c r="D330" s="7">
        <v>799001533</v>
      </c>
      <c r="E330" s="21">
        <v>5056689962</v>
      </c>
      <c r="F330" s="8" t="s">
        <v>29</v>
      </c>
      <c r="G330" s="198">
        <v>39481</v>
      </c>
      <c r="H330" s="23">
        <f t="shared" ca="1" si="5"/>
        <v>12</v>
      </c>
      <c r="I330" s="23" t="s">
        <v>38</v>
      </c>
      <c r="J330" s="24">
        <v>28604</v>
      </c>
      <c r="K330" s="25">
        <v>2</v>
      </c>
      <c r="L330" s="33"/>
      <c r="M330" s="8"/>
      <c r="N330" s="8"/>
      <c r="O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</row>
    <row r="331" spans="1:34" ht="14.25" x14ac:dyDescent="0.45">
      <c r="A331" s="8" t="s">
        <v>214</v>
      </c>
      <c r="B331" s="20" t="s">
        <v>46</v>
      </c>
      <c r="C331" s="8" t="s">
        <v>188</v>
      </c>
      <c r="D331" s="7">
        <v>575920000</v>
      </c>
      <c r="E331" s="21">
        <v>7192969056</v>
      </c>
      <c r="F331" s="8" t="s">
        <v>22</v>
      </c>
      <c r="G331" s="198">
        <v>38557</v>
      </c>
      <c r="H331" s="23">
        <f t="shared" ca="1" si="5"/>
        <v>15</v>
      </c>
      <c r="I331" s="23" t="s">
        <v>23</v>
      </c>
      <c r="J331" s="24">
        <v>84190</v>
      </c>
      <c r="K331" s="25">
        <v>5</v>
      </c>
      <c r="L331" s="33"/>
      <c r="M331" s="8"/>
      <c r="N331" s="8"/>
      <c r="O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</row>
    <row r="332" spans="1:34" ht="14.25" x14ac:dyDescent="0.45">
      <c r="A332" s="8" t="s">
        <v>219</v>
      </c>
      <c r="B332" s="20" t="s">
        <v>59</v>
      </c>
      <c r="C332" s="8" t="s">
        <v>188</v>
      </c>
      <c r="D332" s="7">
        <v>460007136</v>
      </c>
      <c r="E332" s="21">
        <v>9704442207</v>
      </c>
      <c r="F332" s="8" t="s">
        <v>22</v>
      </c>
      <c r="G332" s="198">
        <v>38909</v>
      </c>
      <c r="H332" s="23">
        <f t="shared" ca="1" si="5"/>
        <v>14</v>
      </c>
      <c r="I332" s="23" t="s">
        <v>53</v>
      </c>
      <c r="J332" s="24">
        <v>75068</v>
      </c>
      <c r="K332" s="25">
        <v>1</v>
      </c>
      <c r="L332" s="33"/>
      <c r="M332" s="8"/>
      <c r="N332" s="8"/>
      <c r="O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</row>
    <row r="333" spans="1:34" ht="14.25" x14ac:dyDescent="0.45">
      <c r="A333" s="8" t="s">
        <v>36</v>
      </c>
      <c r="B333" s="20" t="s">
        <v>37</v>
      </c>
      <c r="C333" s="8" t="s">
        <v>21</v>
      </c>
      <c r="D333" s="7">
        <v>934009191</v>
      </c>
      <c r="E333" s="21">
        <v>7192804104</v>
      </c>
      <c r="F333" s="8" t="s">
        <v>22</v>
      </c>
      <c r="G333" s="198">
        <v>42751</v>
      </c>
      <c r="H333" s="23">
        <f t="shared" ca="1" si="5"/>
        <v>3</v>
      </c>
      <c r="I333" s="23" t="s">
        <v>38</v>
      </c>
      <c r="J333" s="24">
        <v>96136</v>
      </c>
      <c r="K333" s="25">
        <v>2</v>
      </c>
      <c r="L333" s="33"/>
      <c r="M333" s="32"/>
      <c r="N333" s="8"/>
      <c r="O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</row>
    <row r="334" spans="1:34" ht="14.25" x14ac:dyDescent="0.45">
      <c r="A334" s="8" t="s">
        <v>300</v>
      </c>
      <c r="B334" s="20" t="s">
        <v>59</v>
      </c>
      <c r="C334" s="8" t="s">
        <v>230</v>
      </c>
      <c r="D334" s="7">
        <v>666979278</v>
      </c>
      <c r="E334" s="21">
        <v>5051163627</v>
      </c>
      <c r="F334" s="8" t="s">
        <v>29</v>
      </c>
      <c r="G334" s="198">
        <v>39807</v>
      </c>
      <c r="H334" s="23">
        <f t="shared" ca="1" si="5"/>
        <v>11</v>
      </c>
      <c r="I334" s="23" t="s">
        <v>38</v>
      </c>
      <c r="J334" s="24">
        <v>54932</v>
      </c>
      <c r="K334" s="25">
        <v>1</v>
      </c>
      <c r="L334" s="33"/>
      <c r="M334" s="8"/>
      <c r="N334" s="8"/>
      <c r="O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</row>
    <row r="335" spans="1:34" ht="14.25" x14ac:dyDescent="0.45">
      <c r="A335" s="8" t="s">
        <v>447</v>
      </c>
      <c r="B335" s="20" t="s">
        <v>59</v>
      </c>
      <c r="C335" s="8" t="s">
        <v>428</v>
      </c>
      <c r="D335" s="7">
        <v>360520000</v>
      </c>
      <c r="E335" s="21">
        <v>9706530760</v>
      </c>
      <c r="F335" s="8" t="s">
        <v>28</v>
      </c>
      <c r="G335" s="198">
        <v>38685</v>
      </c>
      <c r="H335" s="23">
        <f t="shared" ca="1" si="5"/>
        <v>14</v>
      </c>
      <c r="I335" s="23"/>
      <c r="J335" s="24">
        <v>46611</v>
      </c>
      <c r="K335" s="25">
        <v>3</v>
      </c>
      <c r="L335" s="33"/>
      <c r="M335" s="8"/>
      <c r="N335" s="8"/>
      <c r="O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</row>
    <row r="336" spans="1:34" ht="14.25" x14ac:dyDescent="0.45">
      <c r="A336" s="8" t="s">
        <v>706</v>
      </c>
      <c r="B336" s="20" t="s">
        <v>27</v>
      </c>
      <c r="C336" s="8" t="s">
        <v>670</v>
      </c>
      <c r="D336" s="7">
        <v>289730000</v>
      </c>
      <c r="E336" s="21">
        <v>5056965088</v>
      </c>
      <c r="F336" s="8" t="s">
        <v>22</v>
      </c>
      <c r="G336" s="198">
        <v>40313</v>
      </c>
      <c r="H336" s="23">
        <f t="shared" ca="1" si="5"/>
        <v>10</v>
      </c>
      <c r="I336" s="23" t="s">
        <v>53</v>
      </c>
      <c r="J336" s="24">
        <v>103897</v>
      </c>
      <c r="K336" s="25">
        <v>2</v>
      </c>
      <c r="L336" s="33"/>
      <c r="M336" s="8"/>
      <c r="N336" s="8"/>
      <c r="O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</row>
    <row r="337" spans="1:34" ht="14.25" x14ac:dyDescent="0.45">
      <c r="A337" s="8" t="s">
        <v>615</v>
      </c>
      <c r="B337" s="20" t="s">
        <v>27</v>
      </c>
      <c r="C337" s="8" t="s">
        <v>599</v>
      </c>
      <c r="D337" s="7">
        <v>381006466</v>
      </c>
      <c r="E337" s="21">
        <v>7194630903</v>
      </c>
      <c r="F337" s="8" t="s">
        <v>33</v>
      </c>
      <c r="G337" s="198">
        <v>36586</v>
      </c>
      <c r="H337" s="23">
        <f t="shared" ca="1" si="5"/>
        <v>20</v>
      </c>
      <c r="I337" s="23"/>
      <c r="J337" s="24">
        <v>118074</v>
      </c>
      <c r="K337" s="25">
        <v>2</v>
      </c>
      <c r="L337" s="33"/>
      <c r="M337" s="8"/>
      <c r="N337" s="8"/>
      <c r="O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</row>
    <row r="338" spans="1:34" ht="14.25" x14ac:dyDescent="0.45">
      <c r="A338" s="8" t="s">
        <v>756</v>
      </c>
      <c r="B338" s="20" t="s">
        <v>37</v>
      </c>
      <c r="C338" s="8" t="s">
        <v>757</v>
      </c>
      <c r="D338" s="7">
        <v>816830000</v>
      </c>
      <c r="E338" s="21">
        <v>9706049607</v>
      </c>
      <c r="F338" s="8" t="s">
        <v>22</v>
      </c>
      <c r="G338" s="198">
        <v>40988</v>
      </c>
      <c r="H338" s="23">
        <f t="shared" ca="1" si="5"/>
        <v>8</v>
      </c>
      <c r="I338" s="23" t="s">
        <v>53</v>
      </c>
      <c r="J338" s="24">
        <v>56496</v>
      </c>
      <c r="K338" s="25">
        <v>5</v>
      </c>
      <c r="L338" s="33"/>
      <c r="M338" s="8"/>
      <c r="N338" s="8"/>
      <c r="O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</row>
    <row r="339" spans="1:34" ht="14.25" x14ac:dyDescent="0.45">
      <c r="A339" s="8" t="s">
        <v>109</v>
      </c>
      <c r="B339" s="20" t="s">
        <v>59</v>
      </c>
      <c r="C339" s="8" t="s">
        <v>87</v>
      </c>
      <c r="D339" s="7">
        <v>663007899</v>
      </c>
      <c r="E339" s="21">
        <v>5056576057</v>
      </c>
      <c r="F339" s="8" t="s">
        <v>22</v>
      </c>
      <c r="G339" s="198">
        <v>36879</v>
      </c>
      <c r="H339" s="23">
        <f t="shared" ca="1" si="5"/>
        <v>19</v>
      </c>
      <c r="I339" s="23" t="s">
        <v>42</v>
      </c>
      <c r="J339" s="24">
        <v>81048</v>
      </c>
      <c r="K339" s="25">
        <v>5</v>
      </c>
      <c r="L339" s="33"/>
      <c r="M339" s="8"/>
      <c r="N339" s="8"/>
      <c r="O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</row>
    <row r="340" spans="1:34" ht="14.25" x14ac:dyDescent="0.45">
      <c r="A340" s="8" t="s">
        <v>674</v>
      </c>
      <c r="B340" s="20" t="s">
        <v>46</v>
      </c>
      <c r="C340" s="8" t="s">
        <v>670</v>
      </c>
      <c r="D340" s="7">
        <v>508001985</v>
      </c>
      <c r="E340" s="21">
        <v>5054084456</v>
      </c>
      <c r="F340" s="8" t="s">
        <v>22</v>
      </c>
      <c r="G340" s="198">
        <v>43872</v>
      </c>
      <c r="H340" s="23">
        <f t="shared" ca="1" si="5"/>
        <v>0</v>
      </c>
      <c r="I340" s="23" t="s">
        <v>23</v>
      </c>
      <c r="J340" s="24">
        <v>61235</v>
      </c>
      <c r="K340" s="25">
        <v>5</v>
      </c>
      <c r="L340" s="33"/>
      <c r="M340" s="8"/>
      <c r="N340" s="8"/>
      <c r="O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</row>
    <row r="341" spans="1:34" ht="14.25" x14ac:dyDescent="0.45">
      <c r="A341" s="8" t="s">
        <v>373</v>
      </c>
      <c r="B341" s="20" t="s">
        <v>37</v>
      </c>
      <c r="C341" s="8" t="s">
        <v>371</v>
      </c>
      <c r="D341" s="7">
        <v>710360000</v>
      </c>
      <c r="E341" s="21">
        <v>5058082183</v>
      </c>
      <c r="F341" s="8" t="s">
        <v>22</v>
      </c>
      <c r="G341" s="198">
        <v>43617</v>
      </c>
      <c r="H341" s="23">
        <f t="shared" ca="1" si="5"/>
        <v>1</v>
      </c>
      <c r="I341" s="23" t="s">
        <v>53</v>
      </c>
      <c r="J341" s="24">
        <v>35970</v>
      </c>
      <c r="K341" s="25">
        <v>5</v>
      </c>
      <c r="L341" s="33"/>
      <c r="M341" s="8"/>
      <c r="N341" s="8"/>
      <c r="O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</row>
    <row r="342" spans="1:34" ht="14.25" x14ac:dyDescent="0.45">
      <c r="A342" s="8" t="s">
        <v>548</v>
      </c>
      <c r="B342" s="20" t="s">
        <v>59</v>
      </c>
      <c r="C342" s="8" t="s">
        <v>515</v>
      </c>
      <c r="D342" s="7">
        <v>264004107</v>
      </c>
      <c r="E342" s="21">
        <v>5058651774</v>
      </c>
      <c r="F342" s="8" t="s">
        <v>33</v>
      </c>
      <c r="G342" s="198">
        <v>37253</v>
      </c>
      <c r="H342" s="23">
        <f t="shared" ca="1" si="5"/>
        <v>18</v>
      </c>
      <c r="I342" s="23"/>
      <c r="J342" s="24">
        <v>59030</v>
      </c>
      <c r="K342" s="25">
        <v>2</v>
      </c>
      <c r="L342" s="33"/>
      <c r="M342" s="8"/>
      <c r="N342" s="8"/>
      <c r="O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</row>
    <row r="343" spans="1:34" ht="14.25" x14ac:dyDescent="0.45">
      <c r="A343" s="8" t="s">
        <v>190</v>
      </c>
      <c r="B343" s="20" t="s">
        <v>46</v>
      </c>
      <c r="C343" s="8" t="s">
        <v>188</v>
      </c>
      <c r="D343" s="7">
        <v>666862139</v>
      </c>
      <c r="E343" s="21">
        <v>7196166452</v>
      </c>
      <c r="F343" s="8" t="s">
        <v>29</v>
      </c>
      <c r="G343" s="198">
        <v>38059</v>
      </c>
      <c r="H343" s="23">
        <f t="shared" ca="1" si="5"/>
        <v>16</v>
      </c>
      <c r="I343" s="23" t="s">
        <v>38</v>
      </c>
      <c r="J343" s="24">
        <v>19807</v>
      </c>
      <c r="K343" s="25">
        <v>4</v>
      </c>
      <c r="L343" s="33"/>
      <c r="M343" s="8"/>
      <c r="N343" s="8"/>
      <c r="O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</row>
    <row r="344" spans="1:34" ht="14.25" x14ac:dyDescent="0.45">
      <c r="A344" s="8" t="s">
        <v>223</v>
      </c>
      <c r="B344" s="20" t="s">
        <v>59</v>
      </c>
      <c r="C344" s="8" t="s">
        <v>221</v>
      </c>
      <c r="D344" s="7">
        <v>838820000</v>
      </c>
      <c r="E344" s="21">
        <v>9707508998</v>
      </c>
      <c r="F344" s="8" t="s">
        <v>29</v>
      </c>
      <c r="G344" s="198">
        <v>37705</v>
      </c>
      <c r="H344" s="23">
        <f t="shared" ca="1" si="5"/>
        <v>17</v>
      </c>
      <c r="I344" s="23" t="s">
        <v>38</v>
      </c>
      <c r="J344" s="24">
        <v>118510</v>
      </c>
      <c r="K344" s="25">
        <v>4</v>
      </c>
      <c r="L344" s="33"/>
      <c r="M344" s="8"/>
      <c r="N344" s="8"/>
      <c r="O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</row>
    <row r="345" spans="1:34" ht="14.25" x14ac:dyDescent="0.45">
      <c r="A345" s="8" t="s">
        <v>142</v>
      </c>
      <c r="B345" s="20" t="s">
        <v>20</v>
      </c>
      <c r="C345" s="8" t="s">
        <v>87</v>
      </c>
      <c r="D345" s="7">
        <v>869650000</v>
      </c>
      <c r="E345" s="21">
        <v>5058033253</v>
      </c>
      <c r="F345" s="8" t="s">
        <v>29</v>
      </c>
      <c r="G345" s="198">
        <v>38821</v>
      </c>
      <c r="H345" s="23">
        <f t="shared" ca="1" si="5"/>
        <v>14</v>
      </c>
      <c r="I345" s="23" t="s">
        <v>38</v>
      </c>
      <c r="J345" s="24">
        <v>63908</v>
      </c>
      <c r="K345" s="25">
        <v>4</v>
      </c>
      <c r="L345" s="33"/>
      <c r="M345" s="8"/>
      <c r="N345" s="8"/>
      <c r="O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</row>
    <row r="346" spans="1:34" ht="14.25" x14ac:dyDescent="0.45">
      <c r="A346" s="8" t="s">
        <v>261</v>
      </c>
      <c r="B346" s="20" t="s">
        <v>27</v>
      </c>
      <c r="C346" s="8" t="s">
        <v>230</v>
      </c>
      <c r="D346" s="7">
        <v>813600000</v>
      </c>
      <c r="E346" s="21">
        <v>7194944596</v>
      </c>
      <c r="F346" s="8" t="s">
        <v>22</v>
      </c>
      <c r="G346" s="198">
        <v>38615</v>
      </c>
      <c r="H346" s="23">
        <f t="shared" ca="1" si="5"/>
        <v>14</v>
      </c>
      <c r="I346" s="23" t="s">
        <v>38</v>
      </c>
      <c r="J346" s="24">
        <v>52166</v>
      </c>
      <c r="K346" s="25">
        <v>5</v>
      </c>
      <c r="L346" s="33"/>
      <c r="M346" s="8"/>
      <c r="N346" s="8"/>
      <c r="O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</row>
    <row r="347" spans="1:34" ht="14.25" x14ac:dyDescent="0.45">
      <c r="A347" s="8" t="s">
        <v>317</v>
      </c>
      <c r="B347" s="20" t="s">
        <v>27</v>
      </c>
      <c r="C347" s="8" t="s">
        <v>230</v>
      </c>
      <c r="D347" s="7">
        <v>666870400</v>
      </c>
      <c r="E347" s="21">
        <v>7192212512</v>
      </c>
      <c r="F347" s="8" t="s">
        <v>29</v>
      </c>
      <c r="G347" s="198">
        <v>39111</v>
      </c>
      <c r="H347" s="23">
        <f t="shared" ca="1" si="5"/>
        <v>13</v>
      </c>
      <c r="I347" s="23" t="s">
        <v>23</v>
      </c>
      <c r="J347" s="24">
        <v>64462</v>
      </c>
      <c r="K347" s="25">
        <v>5</v>
      </c>
      <c r="L347" s="33"/>
      <c r="M347" s="8"/>
      <c r="N347" s="8"/>
      <c r="O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</row>
    <row r="348" spans="1:34" ht="14.25" x14ac:dyDescent="0.45">
      <c r="A348" s="8" t="s">
        <v>161</v>
      </c>
      <c r="B348" s="20" t="s">
        <v>52</v>
      </c>
      <c r="C348" s="8" t="s">
        <v>162</v>
      </c>
      <c r="D348" s="7">
        <v>759009419</v>
      </c>
      <c r="E348" s="21">
        <v>7192715355</v>
      </c>
      <c r="F348" s="8" t="s">
        <v>33</v>
      </c>
      <c r="G348" s="198">
        <v>40971</v>
      </c>
      <c r="H348" s="23">
        <f t="shared" ca="1" si="5"/>
        <v>8</v>
      </c>
      <c r="I348" s="23"/>
      <c r="J348" s="24">
        <v>96875</v>
      </c>
      <c r="K348" s="25">
        <v>2</v>
      </c>
      <c r="L348" s="33"/>
      <c r="M348" s="8"/>
      <c r="N348" s="8"/>
      <c r="O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</row>
    <row r="349" spans="1:34" ht="14.25" x14ac:dyDescent="0.45">
      <c r="A349" s="8" t="s">
        <v>32</v>
      </c>
      <c r="B349" s="20" t="s">
        <v>20</v>
      </c>
      <c r="C349" s="8" t="s">
        <v>21</v>
      </c>
      <c r="D349" s="7">
        <v>184470000</v>
      </c>
      <c r="E349" s="21">
        <v>7193539786</v>
      </c>
      <c r="F349" s="8" t="s">
        <v>33</v>
      </c>
      <c r="G349" s="198">
        <v>41721</v>
      </c>
      <c r="H349" s="23">
        <f t="shared" ca="1" si="5"/>
        <v>6</v>
      </c>
      <c r="I349" s="23"/>
      <c r="J349" s="24">
        <v>69353</v>
      </c>
      <c r="K349" s="25">
        <v>5</v>
      </c>
      <c r="L349" s="33"/>
      <c r="M349" s="8"/>
      <c r="N349" s="8"/>
      <c r="O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</row>
    <row r="350" spans="1:34" ht="14.25" x14ac:dyDescent="0.45">
      <c r="A350" s="8" t="s">
        <v>405</v>
      </c>
      <c r="B350" s="20" t="s">
        <v>46</v>
      </c>
      <c r="C350" s="8" t="s">
        <v>379</v>
      </c>
      <c r="D350" s="7">
        <v>504007163</v>
      </c>
      <c r="E350" s="21">
        <v>9708908079</v>
      </c>
      <c r="F350" s="8" t="s">
        <v>22</v>
      </c>
      <c r="G350" s="198">
        <v>37481</v>
      </c>
      <c r="H350" s="23">
        <f t="shared" ca="1" si="5"/>
        <v>17</v>
      </c>
      <c r="I350" s="23" t="s">
        <v>53</v>
      </c>
      <c r="J350" s="24">
        <v>86130</v>
      </c>
      <c r="K350" s="25">
        <v>2</v>
      </c>
      <c r="L350" s="33"/>
      <c r="M350" s="8"/>
      <c r="N350" s="8"/>
      <c r="O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</row>
    <row r="351" spans="1:34" ht="14.25" x14ac:dyDescent="0.45">
      <c r="A351" s="8" t="s">
        <v>524</v>
      </c>
      <c r="B351" s="20" t="s">
        <v>59</v>
      </c>
      <c r="C351" s="8" t="s">
        <v>515</v>
      </c>
      <c r="D351" s="7">
        <v>637550000</v>
      </c>
      <c r="E351" s="21">
        <v>5051544288</v>
      </c>
      <c r="F351" s="8" t="s">
        <v>22</v>
      </c>
      <c r="G351" s="198">
        <v>39977</v>
      </c>
      <c r="H351" s="23">
        <f t="shared" ca="1" si="5"/>
        <v>11</v>
      </c>
      <c r="I351" s="23" t="s">
        <v>55</v>
      </c>
      <c r="J351" s="24">
        <v>63796</v>
      </c>
      <c r="K351" s="25">
        <v>1</v>
      </c>
      <c r="L351" s="33"/>
      <c r="M351" s="8"/>
      <c r="N351" s="8"/>
      <c r="O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</row>
    <row r="352" spans="1:34" ht="14.25" x14ac:dyDescent="0.45">
      <c r="A352" s="8" t="s">
        <v>175</v>
      </c>
      <c r="B352" s="20" t="s">
        <v>37</v>
      </c>
      <c r="C352" s="8" t="s">
        <v>162</v>
      </c>
      <c r="D352" s="7">
        <v>666177665</v>
      </c>
      <c r="E352" s="21">
        <v>7193748373</v>
      </c>
      <c r="F352" s="8" t="s">
        <v>22</v>
      </c>
      <c r="G352" s="198">
        <v>40916</v>
      </c>
      <c r="H352" s="23">
        <f t="shared" ca="1" si="5"/>
        <v>8</v>
      </c>
      <c r="I352" s="23" t="s">
        <v>38</v>
      </c>
      <c r="J352" s="24">
        <v>52457</v>
      </c>
      <c r="K352" s="25">
        <v>1</v>
      </c>
      <c r="L352" s="33"/>
      <c r="M352" s="8"/>
      <c r="N352" s="8"/>
      <c r="O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</row>
    <row r="353" spans="1:34" ht="14.25" x14ac:dyDescent="0.45">
      <c r="A353" s="8" t="s">
        <v>526</v>
      </c>
      <c r="B353" s="20" t="s">
        <v>46</v>
      </c>
      <c r="C353" s="8" t="s">
        <v>515</v>
      </c>
      <c r="D353" s="7">
        <v>995170000</v>
      </c>
      <c r="E353" s="21">
        <v>9701230519</v>
      </c>
      <c r="F353" s="8" t="s">
        <v>22</v>
      </c>
      <c r="G353" s="198">
        <v>38473</v>
      </c>
      <c r="H353" s="23">
        <f t="shared" ca="1" si="5"/>
        <v>15</v>
      </c>
      <c r="I353" s="23" t="s">
        <v>55</v>
      </c>
      <c r="J353" s="24">
        <v>95885</v>
      </c>
      <c r="K353" s="25">
        <v>3</v>
      </c>
      <c r="L353" s="33"/>
      <c r="M353" s="8"/>
      <c r="N353" s="8"/>
      <c r="O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</row>
    <row r="354" spans="1:34" ht="14.25" x14ac:dyDescent="0.45">
      <c r="A354" s="8" t="s">
        <v>461</v>
      </c>
      <c r="B354" s="20" t="s">
        <v>27</v>
      </c>
      <c r="C354" s="8" t="s">
        <v>455</v>
      </c>
      <c r="D354" s="7">
        <v>666578226</v>
      </c>
      <c r="E354" s="21">
        <v>7195227751</v>
      </c>
      <c r="F354" s="8" t="s">
        <v>29</v>
      </c>
      <c r="G354" s="198">
        <v>42603</v>
      </c>
      <c r="H354" s="23">
        <f t="shared" ca="1" si="5"/>
        <v>3</v>
      </c>
      <c r="I354" s="23" t="s">
        <v>55</v>
      </c>
      <c r="J354" s="24">
        <v>63043</v>
      </c>
      <c r="K354" s="25">
        <v>3</v>
      </c>
      <c r="L354" s="33"/>
      <c r="M354" s="8"/>
      <c r="N354" s="8"/>
      <c r="O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</row>
    <row r="355" spans="1:34" ht="14.25" x14ac:dyDescent="0.45">
      <c r="A355" s="8" t="s">
        <v>184</v>
      </c>
      <c r="B355" s="20" t="s">
        <v>59</v>
      </c>
      <c r="C355" s="8" t="s">
        <v>182</v>
      </c>
      <c r="D355" s="7">
        <v>666519883</v>
      </c>
      <c r="E355" s="21">
        <v>3034983657</v>
      </c>
      <c r="F355" s="8" t="s">
        <v>22</v>
      </c>
      <c r="G355" s="198">
        <v>38633</v>
      </c>
      <c r="H355" s="23">
        <f t="shared" ca="1" si="5"/>
        <v>14</v>
      </c>
      <c r="I355" s="23" t="s">
        <v>23</v>
      </c>
      <c r="J355" s="24">
        <v>88097</v>
      </c>
      <c r="K355" s="25">
        <v>2</v>
      </c>
      <c r="L355" s="33"/>
      <c r="M355" s="8"/>
      <c r="N355" s="8"/>
      <c r="O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</row>
    <row r="356" spans="1:34" ht="14.25" x14ac:dyDescent="0.45">
      <c r="A356" s="8" t="s">
        <v>443</v>
      </c>
      <c r="B356" s="20" t="s">
        <v>59</v>
      </c>
      <c r="C356" s="8" t="s">
        <v>428</v>
      </c>
      <c r="D356" s="7">
        <v>802002111</v>
      </c>
      <c r="E356" s="21">
        <v>9707726916</v>
      </c>
      <c r="F356" s="8" t="s">
        <v>22</v>
      </c>
      <c r="G356" s="198">
        <v>40202</v>
      </c>
      <c r="H356" s="23">
        <f t="shared" ca="1" si="5"/>
        <v>10</v>
      </c>
      <c r="I356" s="23" t="s">
        <v>23</v>
      </c>
      <c r="J356" s="24">
        <v>94802</v>
      </c>
      <c r="K356" s="25">
        <v>2</v>
      </c>
      <c r="L356" s="33"/>
      <c r="M356" s="8"/>
      <c r="N356" s="8"/>
      <c r="O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</row>
    <row r="357" spans="1:34" ht="14.25" x14ac:dyDescent="0.45">
      <c r="A357" s="8" t="s">
        <v>765</v>
      </c>
      <c r="B357" s="20" t="s">
        <v>46</v>
      </c>
      <c r="C357" s="8" t="s">
        <v>763</v>
      </c>
      <c r="D357" s="7">
        <v>853005567</v>
      </c>
      <c r="E357" s="21">
        <v>7192094386</v>
      </c>
      <c r="F357" s="8" t="s">
        <v>33</v>
      </c>
      <c r="G357" s="198">
        <v>37829</v>
      </c>
      <c r="H357" s="23">
        <f t="shared" ca="1" si="5"/>
        <v>17</v>
      </c>
      <c r="I357" s="23"/>
      <c r="J357" s="24">
        <v>85430</v>
      </c>
      <c r="K357" s="25">
        <v>5</v>
      </c>
      <c r="L357" s="33"/>
      <c r="M357" s="8"/>
      <c r="N357" s="8"/>
      <c r="O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</row>
    <row r="358" spans="1:34" ht="14.25" x14ac:dyDescent="0.45">
      <c r="A358" s="8" t="s">
        <v>702</v>
      </c>
      <c r="B358" s="20" t="s">
        <v>46</v>
      </c>
      <c r="C358" s="8" t="s">
        <v>670</v>
      </c>
      <c r="D358" s="7">
        <v>495006492</v>
      </c>
      <c r="E358" s="21">
        <v>3036354278</v>
      </c>
      <c r="F358" s="8" t="s">
        <v>29</v>
      </c>
      <c r="G358" s="198">
        <v>37309</v>
      </c>
      <c r="H358" s="23">
        <f t="shared" ca="1" si="5"/>
        <v>18</v>
      </c>
      <c r="I358" s="23" t="s">
        <v>23</v>
      </c>
      <c r="J358" s="24">
        <v>26314</v>
      </c>
      <c r="K358" s="25">
        <v>1</v>
      </c>
      <c r="L358" s="33"/>
      <c r="M358" s="8"/>
      <c r="N358" s="8"/>
      <c r="O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</row>
    <row r="359" spans="1:34" ht="14.25" x14ac:dyDescent="0.45">
      <c r="A359" s="8" t="s">
        <v>103</v>
      </c>
      <c r="B359" s="20" t="s">
        <v>46</v>
      </c>
      <c r="C359" s="8" t="s">
        <v>87</v>
      </c>
      <c r="D359" s="7">
        <v>695530000</v>
      </c>
      <c r="E359" s="21">
        <v>9701629556</v>
      </c>
      <c r="F359" s="8" t="s">
        <v>33</v>
      </c>
      <c r="G359" s="198">
        <v>38873</v>
      </c>
      <c r="H359" s="23">
        <f t="shared" ca="1" si="5"/>
        <v>14</v>
      </c>
      <c r="I359" s="23"/>
      <c r="J359" s="24">
        <v>111144</v>
      </c>
      <c r="K359" s="25">
        <v>2</v>
      </c>
      <c r="L359" s="33"/>
      <c r="M359" s="8"/>
      <c r="N359" s="8"/>
      <c r="O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</row>
    <row r="360" spans="1:34" ht="14.25" x14ac:dyDescent="0.45">
      <c r="A360" s="8" t="s">
        <v>346</v>
      </c>
      <c r="B360" s="20" t="s">
        <v>46</v>
      </c>
      <c r="C360" s="8" t="s">
        <v>230</v>
      </c>
      <c r="D360" s="7">
        <v>278150000</v>
      </c>
      <c r="E360" s="21">
        <v>7197038033</v>
      </c>
      <c r="F360" s="8" t="s">
        <v>22</v>
      </c>
      <c r="G360" s="198">
        <v>38275</v>
      </c>
      <c r="H360" s="23">
        <f t="shared" ca="1" si="5"/>
        <v>15</v>
      </c>
      <c r="I360" s="23" t="s">
        <v>53</v>
      </c>
      <c r="J360" s="24">
        <v>88506</v>
      </c>
      <c r="K360" s="25">
        <v>4</v>
      </c>
      <c r="L360" s="33"/>
      <c r="M360" s="8"/>
      <c r="N360" s="8"/>
      <c r="O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</row>
    <row r="361" spans="1:34" ht="14.25" x14ac:dyDescent="0.45">
      <c r="A361" s="8" t="s">
        <v>550</v>
      </c>
      <c r="B361" s="20" t="s">
        <v>46</v>
      </c>
      <c r="C361" s="8" t="s">
        <v>515</v>
      </c>
      <c r="D361" s="7">
        <v>211003770</v>
      </c>
      <c r="E361" s="21">
        <v>5058742282</v>
      </c>
      <c r="F361" s="8" t="s">
        <v>22</v>
      </c>
      <c r="G361" s="198">
        <v>41005</v>
      </c>
      <c r="H361" s="23">
        <f t="shared" ca="1" si="5"/>
        <v>8</v>
      </c>
      <c r="I361" s="23" t="s">
        <v>42</v>
      </c>
      <c r="J361" s="24">
        <v>31099</v>
      </c>
      <c r="K361" s="25">
        <v>3</v>
      </c>
      <c r="L361" s="33"/>
      <c r="M361" s="8"/>
      <c r="N361" s="8"/>
      <c r="O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</row>
    <row r="362" spans="1:34" ht="14.25" x14ac:dyDescent="0.45">
      <c r="A362" s="8" t="s">
        <v>758</v>
      </c>
      <c r="B362" s="20" t="s">
        <v>20</v>
      </c>
      <c r="C362" s="8" t="s">
        <v>757</v>
      </c>
      <c r="D362" s="7">
        <v>579009439</v>
      </c>
      <c r="E362" s="21">
        <v>7192259651</v>
      </c>
      <c r="F362" s="8" t="s">
        <v>33</v>
      </c>
      <c r="G362" s="198">
        <v>36691</v>
      </c>
      <c r="H362" s="23">
        <f t="shared" ca="1" si="5"/>
        <v>20</v>
      </c>
      <c r="I362" s="23"/>
      <c r="J362" s="24">
        <v>112873</v>
      </c>
      <c r="K362" s="25">
        <v>4</v>
      </c>
      <c r="L362" s="33"/>
      <c r="M362" s="8"/>
      <c r="N362" s="8"/>
      <c r="O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</row>
    <row r="363" spans="1:34" ht="14.25" x14ac:dyDescent="0.45">
      <c r="A363" s="8" t="s">
        <v>174</v>
      </c>
      <c r="B363" s="20" t="s">
        <v>20</v>
      </c>
      <c r="C363" s="8" t="s">
        <v>162</v>
      </c>
      <c r="D363" s="7">
        <v>571900000</v>
      </c>
      <c r="E363" s="21">
        <v>3032229885</v>
      </c>
      <c r="F363" s="8" t="s">
        <v>33</v>
      </c>
      <c r="G363" s="198">
        <v>38454</v>
      </c>
      <c r="H363" s="23">
        <f t="shared" ca="1" si="5"/>
        <v>15</v>
      </c>
      <c r="I363" s="23"/>
      <c r="J363" s="24">
        <v>46543</v>
      </c>
      <c r="K363" s="25">
        <v>2</v>
      </c>
      <c r="L363" s="33"/>
      <c r="M363" s="33"/>
      <c r="N363" s="8"/>
      <c r="O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</row>
    <row r="364" spans="1:34" ht="14.25" x14ac:dyDescent="0.45">
      <c r="A364" s="8" t="s">
        <v>191</v>
      </c>
      <c r="B364" s="20" t="s">
        <v>59</v>
      </c>
      <c r="C364" s="8" t="s">
        <v>188</v>
      </c>
      <c r="D364" s="7">
        <v>878001115</v>
      </c>
      <c r="E364" s="21">
        <v>5052612740</v>
      </c>
      <c r="F364" s="8" t="s">
        <v>22</v>
      </c>
      <c r="G364" s="198">
        <v>36421</v>
      </c>
      <c r="H364" s="23">
        <f t="shared" ca="1" si="5"/>
        <v>20</v>
      </c>
      <c r="I364" s="23" t="s">
        <v>38</v>
      </c>
      <c r="J364" s="24">
        <v>46675</v>
      </c>
      <c r="K364" s="25">
        <v>5</v>
      </c>
      <c r="L364" s="33"/>
      <c r="M364" s="8"/>
      <c r="N364" s="8"/>
      <c r="O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</row>
    <row r="365" spans="1:34" ht="14.25" x14ac:dyDescent="0.45">
      <c r="A365" s="8" t="s">
        <v>493</v>
      </c>
      <c r="B365" s="20" t="s">
        <v>46</v>
      </c>
      <c r="C365" s="8" t="s">
        <v>455</v>
      </c>
      <c r="D365" s="7">
        <v>973960000</v>
      </c>
      <c r="E365" s="21">
        <v>7197494648</v>
      </c>
      <c r="F365" s="8" t="s">
        <v>22</v>
      </c>
      <c r="G365" s="198">
        <v>37182</v>
      </c>
      <c r="H365" s="23">
        <f t="shared" ca="1" si="5"/>
        <v>18</v>
      </c>
      <c r="I365" s="23" t="s">
        <v>55</v>
      </c>
      <c r="J365" s="24">
        <v>99488</v>
      </c>
      <c r="K365" s="25">
        <v>2</v>
      </c>
      <c r="L365" s="33"/>
      <c r="M365" s="8"/>
      <c r="N365" s="8"/>
      <c r="O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</row>
    <row r="366" spans="1:34" ht="14.25" x14ac:dyDescent="0.45">
      <c r="A366" s="8" t="s">
        <v>229</v>
      </c>
      <c r="B366" s="20" t="s">
        <v>46</v>
      </c>
      <c r="C366" s="8" t="s">
        <v>230</v>
      </c>
      <c r="D366" s="7">
        <v>376280000</v>
      </c>
      <c r="E366" s="21">
        <v>9702712826</v>
      </c>
      <c r="F366" s="8" t="s">
        <v>22</v>
      </c>
      <c r="G366" s="198">
        <v>43507</v>
      </c>
      <c r="H366" s="23">
        <f t="shared" ca="1" si="5"/>
        <v>1</v>
      </c>
      <c r="I366" s="23" t="s">
        <v>23</v>
      </c>
      <c r="J366" s="24">
        <v>46992</v>
      </c>
      <c r="K366" s="25">
        <v>5</v>
      </c>
      <c r="L366" s="33"/>
      <c r="M366" s="8"/>
      <c r="N366" s="8"/>
      <c r="O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</row>
    <row r="367" spans="1:34" ht="14.25" x14ac:dyDescent="0.45">
      <c r="A367" s="8" t="s">
        <v>342</v>
      </c>
      <c r="B367" s="20" t="s">
        <v>20</v>
      </c>
      <c r="C367" s="8" t="s">
        <v>230</v>
      </c>
      <c r="D367" s="7">
        <v>612006947</v>
      </c>
      <c r="E367" s="21">
        <v>5055085320</v>
      </c>
      <c r="F367" s="8" t="s">
        <v>22</v>
      </c>
      <c r="G367" s="198">
        <v>39018</v>
      </c>
      <c r="H367" s="23">
        <f t="shared" ca="1" si="5"/>
        <v>13</v>
      </c>
      <c r="I367" s="23" t="s">
        <v>42</v>
      </c>
      <c r="J367" s="24">
        <v>92426</v>
      </c>
      <c r="K367" s="25">
        <v>3</v>
      </c>
      <c r="L367" s="33"/>
      <c r="M367" s="8"/>
      <c r="N367" s="8"/>
      <c r="O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</row>
    <row r="368" spans="1:34" ht="14.25" x14ac:dyDescent="0.45">
      <c r="A368" s="8" t="s">
        <v>64</v>
      </c>
      <c r="B368" s="20" t="s">
        <v>52</v>
      </c>
      <c r="C368" s="8" t="s">
        <v>47</v>
      </c>
      <c r="D368" s="7">
        <v>120004932</v>
      </c>
      <c r="E368" s="21">
        <v>9702872439</v>
      </c>
      <c r="F368" s="8" t="s">
        <v>28</v>
      </c>
      <c r="G368" s="198">
        <v>36786</v>
      </c>
      <c r="H368" s="23">
        <f t="shared" ca="1" si="5"/>
        <v>19</v>
      </c>
      <c r="I368" s="23" t="s">
        <v>23</v>
      </c>
      <c r="J368" s="24">
        <v>38372</v>
      </c>
      <c r="K368" s="25">
        <v>3</v>
      </c>
      <c r="L368" s="33"/>
      <c r="M368" s="8"/>
      <c r="N368" s="8"/>
      <c r="O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</row>
    <row r="369" spans="1:34" ht="14.25" x14ac:dyDescent="0.45">
      <c r="A369" s="8" t="s">
        <v>581</v>
      </c>
      <c r="B369" s="20" t="s">
        <v>59</v>
      </c>
      <c r="C369" s="8" t="s">
        <v>515</v>
      </c>
      <c r="D369" s="7">
        <v>945004335</v>
      </c>
      <c r="E369" s="21">
        <v>3036114005</v>
      </c>
      <c r="F369" s="8" t="s">
        <v>22</v>
      </c>
      <c r="G369" s="198">
        <v>39392</v>
      </c>
      <c r="H369" s="23">
        <f t="shared" ca="1" si="5"/>
        <v>12</v>
      </c>
      <c r="I369" s="23" t="s">
        <v>38</v>
      </c>
      <c r="J369" s="24">
        <v>72046</v>
      </c>
      <c r="K369" s="25">
        <v>4</v>
      </c>
      <c r="L369" s="33"/>
      <c r="M369" s="8"/>
      <c r="N369" s="8"/>
      <c r="O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</row>
    <row r="370" spans="1:34" ht="14.25" x14ac:dyDescent="0.45">
      <c r="A370" s="8" t="s">
        <v>413</v>
      </c>
      <c r="B370" s="20" t="s">
        <v>46</v>
      </c>
      <c r="C370" s="8" t="s">
        <v>379</v>
      </c>
      <c r="D370" s="7">
        <v>666858247</v>
      </c>
      <c r="E370" s="21">
        <v>9704378387</v>
      </c>
      <c r="F370" s="8" t="s">
        <v>29</v>
      </c>
      <c r="G370" s="198">
        <v>39398</v>
      </c>
      <c r="H370" s="23">
        <f t="shared" ca="1" si="5"/>
        <v>12</v>
      </c>
      <c r="I370" s="23" t="s">
        <v>23</v>
      </c>
      <c r="J370" s="24">
        <v>63208</v>
      </c>
      <c r="K370" s="25">
        <v>1</v>
      </c>
      <c r="L370" s="33"/>
      <c r="M370" s="8"/>
      <c r="N370" s="8"/>
      <c r="O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</row>
    <row r="371" spans="1:34" ht="14.25" x14ac:dyDescent="0.45">
      <c r="A371" s="8" t="s">
        <v>164</v>
      </c>
      <c r="B371" s="20" t="s">
        <v>59</v>
      </c>
      <c r="C371" s="8" t="s">
        <v>162</v>
      </c>
      <c r="D371" s="7">
        <v>753007128</v>
      </c>
      <c r="E371" s="21">
        <v>9706756847</v>
      </c>
      <c r="F371" s="8" t="s">
        <v>29</v>
      </c>
      <c r="G371" s="198">
        <v>39661</v>
      </c>
      <c r="H371" s="23">
        <f t="shared" ca="1" si="5"/>
        <v>12</v>
      </c>
      <c r="I371" s="23" t="s">
        <v>55</v>
      </c>
      <c r="J371" s="24">
        <v>56635</v>
      </c>
      <c r="K371" s="25">
        <v>1</v>
      </c>
      <c r="L371" s="33"/>
      <c r="M371" s="8"/>
      <c r="N371" s="8"/>
      <c r="O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</row>
    <row r="372" spans="1:34" ht="14.25" x14ac:dyDescent="0.45">
      <c r="A372" s="8" t="s">
        <v>423</v>
      </c>
      <c r="B372" s="20" t="s">
        <v>20</v>
      </c>
      <c r="C372" s="8" t="s">
        <v>379</v>
      </c>
      <c r="D372" s="7">
        <v>906009628</v>
      </c>
      <c r="E372" s="21">
        <v>7196798743</v>
      </c>
      <c r="F372" s="8" t="s">
        <v>22</v>
      </c>
      <c r="G372" s="198">
        <v>38558</v>
      </c>
      <c r="H372" s="23">
        <f t="shared" ca="1" si="5"/>
        <v>15</v>
      </c>
      <c r="I372" s="23" t="s">
        <v>23</v>
      </c>
      <c r="J372" s="24">
        <v>64416</v>
      </c>
      <c r="K372" s="25">
        <v>4</v>
      </c>
      <c r="L372" s="33"/>
      <c r="M372" s="8"/>
      <c r="N372" s="8"/>
      <c r="O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</row>
    <row r="373" spans="1:34" ht="14.25" x14ac:dyDescent="0.45">
      <c r="A373" s="8" t="s">
        <v>100</v>
      </c>
      <c r="B373" s="20" t="s">
        <v>37</v>
      </c>
      <c r="C373" s="8" t="s">
        <v>87</v>
      </c>
      <c r="D373" s="7">
        <v>329660000</v>
      </c>
      <c r="E373" s="21">
        <v>9706101454</v>
      </c>
      <c r="F373" s="8" t="s">
        <v>33</v>
      </c>
      <c r="G373" s="198">
        <v>39244</v>
      </c>
      <c r="H373" s="23">
        <f t="shared" ca="1" si="5"/>
        <v>13</v>
      </c>
      <c r="I373" s="23"/>
      <c r="J373" s="24">
        <v>116160</v>
      </c>
      <c r="K373" s="25">
        <v>5</v>
      </c>
      <c r="L373" s="33"/>
      <c r="M373" s="8"/>
      <c r="N373" s="8"/>
      <c r="O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</row>
    <row r="374" spans="1:34" ht="14.25" x14ac:dyDescent="0.45">
      <c r="A374" s="8" t="s">
        <v>403</v>
      </c>
      <c r="B374" s="20" t="s">
        <v>20</v>
      </c>
      <c r="C374" s="8" t="s">
        <v>379</v>
      </c>
      <c r="D374" s="7">
        <v>761003155</v>
      </c>
      <c r="E374" s="21">
        <v>7197077326</v>
      </c>
      <c r="F374" s="8" t="s">
        <v>22</v>
      </c>
      <c r="G374" s="198">
        <v>38524</v>
      </c>
      <c r="H374" s="23">
        <f t="shared" ca="1" si="5"/>
        <v>15</v>
      </c>
      <c r="I374" s="23" t="s">
        <v>38</v>
      </c>
      <c r="J374" s="24">
        <v>93034</v>
      </c>
      <c r="K374" s="25">
        <v>4</v>
      </c>
      <c r="L374" s="33"/>
      <c r="M374" s="8"/>
      <c r="N374" s="8"/>
      <c r="O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</row>
    <row r="375" spans="1:34" ht="14.25" x14ac:dyDescent="0.45">
      <c r="A375" s="8" t="s">
        <v>452</v>
      </c>
      <c r="B375" s="20" t="s">
        <v>20</v>
      </c>
      <c r="C375" s="8" t="s">
        <v>450</v>
      </c>
      <c r="D375" s="7">
        <v>479880000</v>
      </c>
      <c r="E375" s="21">
        <v>7195978858</v>
      </c>
      <c r="F375" s="8" t="s">
        <v>33</v>
      </c>
      <c r="G375" s="198">
        <v>37712</v>
      </c>
      <c r="H375" s="23">
        <f t="shared" ca="1" si="5"/>
        <v>17</v>
      </c>
      <c r="I375" s="23"/>
      <c r="J375" s="24">
        <v>94644</v>
      </c>
      <c r="K375" s="25">
        <v>2</v>
      </c>
      <c r="L375" s="33"/>
      <c r="M375" s="8"/>
      <c r="N375" s="8"/>
      <c r="O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</row>
    <row r="376" spans="1:34" ht="14.25" x14ac:dyDescent="0.45">
      <c r="A376" s="8" t="s">
        <v>292</v>
      </c>
      <c r="B376" s="20" t="s">
        <v>20</v>
      </c>
      <c r="C376" s="8" t="s">
        <v>230</v>
      </c>
      <c r="D376" s="7">
        <v>666220114</v>
      </c>
      <c r="E376" s="21">
        <v>9706422185</v>
      </c>
      <c r="F376" s="8" t="s">
        <v>22</v>
      </c>
      <c r="G376" s="198">
        <v>39426</v>
      </c>
      <c r="H376" s="23">
        <f t="shared" ca="1" si="5"/>
        <v>12</v>
      </c>
      <c r="I376" s="23" t="s">
        <v>42</v>
      </c>
      <c r="J376" s="24">
        <v>29911</v>
      </c>
      <c r="K376" s="25">
        <v>2</v>
      </c>
      <c r="L376" s="33"/>
      <c r="M376" s="8"/>
      <c r="N376" s="8"/>
      <c r="O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</row>
    <row r="377" spans="1:34" ht="14.25" x14ac:dyDescent="0.45">
      <c r="A377" s="8" t="s">
        <v>767</v>
      </c>
      <c r="B377" s="20" t="s">
        <v>37</v>
      </c>
      <c r="C377" s="8" t="s">
        <v>763</v>
      </c>
      <c r="D377" s="7">
        <v>890840000</v>
      </c>
      <c r="E377" s="21">
        <v>5055060466</v>
      </c>
      <c r="F377" s="8" t="s">
        <v>29</v>
      </c>
      <c r="G377" s="198">
        <v>39861</v>
      </c>
      <c r="H377" s="23">
        <f t="shared" ca="1" si="5"/>
        <v>11</v>
      </c>
      <c r="I377" s="23" t="s">
        <v>23</v>
      </c>
      <c r="J377" s="24">
        <v>41250</v>
      </c>
      <c r="K377" s="25">
        <v>2</v>
      </c>
      <c r="L377" s="33"/>
      <c r="M377" s="26"/>
      <c r="N377" s="8"/>
      <c r="O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</row>
    <row r="378" spans="1:34" ht="14.25" x14ac:dyDescent="0.45">
      <c r="A378" s="8" t="s">
        <v>353</v>
      </c>
      <c r="B378" s="20" t="s">
        <v>52</v>
      </c>
      <c r="C378" s="8" t="s">
        <v>230</v>
      </c>
      <c r="D378" s="7">
        <v>564008156</v>
      </c>
      <c r="E378" s="21">
        <v>3031591006</v>
      </c>
      <c r="F378" s="8" t="s">
        <v>28</v>
      </c>
      <c r="G378" s="198">
        <v>37469</v>
      </c>
      <c r="H378" s="23">
        <f t="shared" ca="1" si="5"/>
        <v>18</v>
      </c>
      <c r="I378" s="23"/>
      <c r="J378" s="24">
        <v>40149</v>
      </c>
      <c r="K378" s="25">
        <v>1</v>
      </c>
      <c r="L378" s="33"/>
      <c r="M378" s="8"/>
      <c r="N378" s="8"/>
      <c r="O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</row>
    <row r="379" spans="1:34" ht="14.25" x14ac:dyDescent="0.45">
      <c r="A379" s="8" t="s">
        <v>683</v>
      </c>
      <c r="B379" s="20" t="s">
        <v>59</v>
      </c>
      <c r="C379" s="8" t="s">
        <v>670</v>
      </c>
      <c r="D379" s="7">
        <v>215610000</v>
      </c>
      <c r="E379" s="21">
        <v>3034483888</v>
      </c>
      <c r="F379" s="8" t="s">
        <v>22</v>
      </c>
      <c r="G379" s="198">
        <v>43984</v>
      </c>
      <c r="H379" s="23">
        <f t="shared" ca="1" si="5"/>
        <v>0</v>
      </c>
      <c r="I379" s="23" t="s">
        <v>55</v>
      </c>
      <c r="J379" s="24">
        <v>53143</v>
      </c>
      <c r="K379" s="25">
        <v>5</v>
      </c>
      <c r="L379" s="33"/>
      <c r="M379" s="8"/>
      <c r="N379" s="8"/>
      <c r="O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</row>
    <row r="380" spans="1:34" ht="14.25" x14ac:dyDescent="0.45">
      <c r="A380" s="8" t="s">
        <v>490</v>
      </c>
      <c r="B380" s="20" t="s">
        <v>20</v>
      </c>
      <c r="C380" s="8" t="s">
        <v>455</v>
      </c>
      <c r="D380" s="7">
        <v>965006973</v>
      </c>
      <c r="E380" s="21">
        <v>9704694995</v>
      </c>
      <c r="F380" s="8" t="s">
        <v>22</v>
      </c>
      <c r="G380" s="198">
        <v>42961</v>
      </c>
      <c r="H380" s="23">
        <f t="shared" ca="1" si="5"/>
        <v>2</v>
      </c>
      <c r="I380" s="23" t="s">
        <v>55</v>
      </c>
      <c r="J380" s="24">
        <v>106762</v>
      </c>
      <c r="K380" s="25">
        <v>1</v>
      </c>
      <c r="L380" s="33"/>
      <c r="M380" s="8"/>
      <c r="N380" s="8"/>
      <c r="O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</row>
    <row r="381" spans="1:34" ht="14.25" x14ac:dyDescent="0.45">
      <c r="A381" s="8" t="s">
        <v>209</v>
      </c>
      <c r="B381" s="20" t="s">
        <v>46</v>
      </c>
      <c r="C381" s="8" t="s">
        <v>188</v>
      </c>
      <c r="D381" s="7">
        <v>415005034</v>
      </c>
      <c r="E381" s="21">
        <v>9704194193</v>
      </c>
      <c r="F381" s="8" t="s">
        <v>29</v>
      </c>
      <c r="G381" s="198">
        <v>38374</v>
      </c>
      <c r="H381" s="23">
        <f t="shared" ca="1" si="5"/>
        <v>15</v>
      </c>
      <c r="I381" s="23" t="s">
        <v>55</v>
      </c>
      <c r="J381" s="24">
        <v>28010</v>
      </c>
      <c r="K381" s="25">
        <v>3</v>
      </c>
      <c r="L381" s="33"/>
      <c r="M381" s="8"/>
      <c r="N381" s="8"/>
      <c r="O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</row>
    <row r="382" spans="1:34" ht="14.25" x14ac:dyDescent="0.45">
      <c r="A382" s="8" t="s">
        <v>586</v>
      </c>
      <c r="B382" s="20" t="s">
        <v>52</v>
      </c>
      <c r="C382" s="8" t="s">
        <v>515</v>
      </c>
      <c r="D382" s="7">
        <v>840009438</v>
      </c>
      <c r="E382" s="21">
        <v>3037345539</v>
      </c>
      <c r="F382" s="8" t="s">
        <v>33</v>
      </c>
      <c r="G382" s="198">
        <v>38219</v>
      </c>
      <c r="H382" s="23">
        <f t="shared" ca="1" si="5"/>
        <v>15</v>
      </c>
      <c r="I382" s="23"/>
      <c r="J382" s="24">
        <v>101468</v>
      </c>
      <c r="K382" s="25">
        <v>5</v>
      </c>
      <c r="L382" s="33"/>
      <c r="M382" s="8"/>
      <c r="N382" s="8"/>
      <c r="O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</row>
    <row r="383" spans="1:34" ht="14.25" x14ac:dyDescent="0.45">
      <c r="A383" s="8" t="s">
        <v>686</v>
      </c>
      <c r="B383" s="20" t="s">
        <v>59</v>
      </c>
      <c r="C383" s="8" t="s">
        <v>670</v>
      </c>
      <c r="D383" s="7">
        <v>562002046</v>
      </c>
      <c r="E383" s="21">
        <v>3036718651</v>
      </c>
      <c r="F383" s="8" t="s">
        <v>22</v>
      </c>
      <c r="G383" s="198">
        <v>43941</v>
      </c>
      <c r="H383" s="23">
        <f t="shared" ca="1" si="5"/>
        <v>0</v>
      </c>
      <c r="I383" s="23" t="s">
        <v>23</v>
      </c>
      <c r="J383" s="24">
        <v>114365</v>
      </c>
      <c r="K383" s="25">
        <v>3</v>
      </c>
      <c r="L383" s="33"/>
      <c r="M383" s="8"/>
      <c r="N383" s="8"/>
      <c r="O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</row>
    <row r="384" spans="1:34" ht="14.25" x14ac:dyDescent="0.45">
      <c r="A384" s="8" t="s">
        <v>651</v>
      </c>
      <c r="B384" s="20" t="s">
        <v>46</v>
      </c>
      <c r="C384" s="8" t="s">
        <v>599</v>
      </c>
      <c r="D384" s="7">
        <v>664001300</v>
      </c>
      <c r="E384" s="21">
        <v>3033046338</v>
      </c>
      <c r="F384" s="8" t="s">
        <v>22</v>
      </c>
      <c r="G384" s="198">
        <v>36526</v>
      </c>
      <c r="H384" s="23">
        <f t="shared" ca="1" si="5"/>
        <v>20</v>
      </c>
      <c r="I384" s="23" t="s">
        <v>23</v>
      </c>
      <c r="J384" s="24">
        <v>71148</v>
      </c>
      <c r="K384" s="25">
        <v>5</v>
      </c>
      <c r="L384" s="33"/>
      <c r="M384" s="8"/>
      <c r="N384" s="8"/>
      <c r="O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</row>
    <row r="385" spans="1:34" ht="14.25" x14ac:dyDescent="0.45">
      <c r="A385" s="8" t="s">
        <v>368</v>
      </c>
      <c r="B385" s="20" t="s">
        <v>46</v>
      </c>
      <c r="C385" s="8" t="s">
        <v>230</v>
      </c>
      <c r="D385" s="7">
        <v>666272583</v>
      </c>
      <c r="E385" s="21">
        <v>3033392642</v>
      </c>
      <c r="F385" s="8" t="s">
        <v>22</v>
      </c>
      <c r="G385" s="198">
        <v>38328</v>
      </c>
      <c r="H385" s="23">
        <f t="shared" ca="1" si="5"/>
        <v>15</v>
      </c>
      <c r="I385" s="23" t="s">
        <v>53</v>
      </c>
      <c r="J385" s="24">
        <v>96455</v>
      </c>
      <c r="K385" s="25">
        <v>5</v>
      </c>
      <c r="L385" s="33"/>
      <c r="M385" s="8"/>
      <c r="N385" s="8"/>
      <c r="O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</row>
    <row r="386" spans="1:34" ht="14.25" x14ac:dyDescent="0.45">
      <c r="A386" s="8" t="s">
        <v>589</v>
      </c>
      <c r="B386" s="20" t="s">
        <v>52</v>
      </c>
      <c r="C386" s="8" t="s">
        <v>515</v>
      </c>
      <c r="D386" s="7">
        <v>397005055</v>
      </c>
      <c r="E386" s="21">
        <v>5056712695</v>
      </c>
      <c r="F386" s="8" t="s">
        <v>29</v>
      </c>
      <c r="G386" s="198">
        <v>39130</v>
      </c>
      <c r="H386" s="23">
        <f t="shared" ref="H386:H449" ca="1" si="6">DATEDIF(G386,TODAY(),"Y")</f>
        <v>13</v>
      </c>
      <c r="I386" s="23" t="s">
        <v>23</v>
      </c>
      <c r="J386" s="24">
        <v>41191</v>
      </c>
      <c r="K386" s="25">
        <v>2</v>
      </c>
      <c r="L386" s="33"/>
      <c r="M386" s="8"/>
      <c r="N386" s="8"/>
      <c r="O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</row>
    <row r="387" spans="1:34" ht="14.25" x14ac:dyDescent="0.45">
      <c r="A387" s="8" t="s">
        <v>215</v>
      </c>
      <c r="B387" s="20" t="s">
        <v>59</v>
      </c>
      <c r="C387" s="8" t="s">
        <v>188</v>
      </c>
      <c r="D387" s="7">
        <v>839007741</v>
      </c>
      <c r="E387" s="21">
        <v>3031534053</v>
      </c>
      <c r="F387" s="8" t="s">
        <v>28</v>
      </c>
      <c r="G387" s="198">
        <v>43197</v>
      </c>
      <c r="H387" s="23">
        <f t="shared" ca="1" si="6"/>
        <v>2</v>
      </c>
      <c r="I387" s="23"/>
      <c r="J387" s="24">
        <v>20782</v>
      </c>
      <c r="K387" s="25">
        <v>3</v>
      </c>
      <c r="L387" s="33"/>
      <c r="M387" s="8"/>
      <c r="N387" s="8"/>
      <c r="O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</row>
    <row r="388" spans="1:34" ht="14.25" x14ac:dyDescent="0.45">
      <c r="A388" s="8" t="s">
        <v>199</v>
      </c>
      <c r="B388" s="20" t="s">
        <v>20</v>
      </c>
      <c r="C388" s="8" t="s">
        <v>188</v>
      </c>
      <c r="D388" s="7">
        <v>666256488</v>
      </c>
      <c r="E388" s="21">
        <v>3031696804</v>
      </c>
      <c r="F388" s="8" t="s">
        <v>33</v>
      </c>
      <c r="G388" s="198">
        <v>38065</v>
      </c>
      <c r="H388" s="23">
        <f t="shared" ca="1" si="6"/>
        <v>16</v>
      </c>
      <c r="I388" s="23"/>
      <c r="J388" s="24">
        <v>59453</v>
      </c>
      <c r="K388" s="25">
        <v>5</v>
      </c>
      <c r="L388" s="33"/>
      <c r="M388" s="8"/>
      <c r="N388" s="8"/>
      <c r="O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</row>
    <row r="389" spans="1:34" ht="14.25" x14ac:dyDescent="0.45">
      <c r="A389" s="8" t="s">
        <v>60</v>
      </c>
      <c r="B389" s="20" t="s">
        <v>27</v>
      </c>
      <c r="C389" s="8" t="s">
        <v>47</v>
      </c>
      <c r="D389" s="7">
        <v>666592311</v>
      </c>
      <c r="E389" s="21">
        <v>7196479087</v>
      </c>
      <c r="F389" s="8" t="s">
        <v>22</v>
      </c>
      <c r="G389" s="198">
        <v>40708</v>
      </c>
      <c r="H389" s="23">
        <f t="shared" ca="1" si="6"/>
        <v>9</v>
      </c>
      <c r="I389" s="23" t="s">
        <v>23</v>
      </c>
      <c r="J389" s="24">
        <v>40630</v>
      </c>
      <c r="K389" s="25">
        <v>4</v>
      </c>
      <c r="L389" s="33"/>
      <c r="M389" s="32"/>
      <c r="N389" s="8"/>
      <c r="O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</row>
    <row r="390" spans="1:34" ht="14.25" x14ac:dyDescent="0.45">
      <c r="A390" s="8" t="s">
        <v>232</v>
      </c>
      <c r="B390" s="20" t="s">
        <v>20</v>
      </c>
      <c r="C390" s="8" t="s">
        <v>230</v>
      </c>
      <c r="D390" s="7">
        <v>369009468</v>
      </c>
      <c r="E390" s="21">
        <v>7195267252</v>
      </c>
      <c r="F390" s="8" t="s">
        <v>22</v>
      </c>
      <c r="G390" s="198">
        <v>39242</v>
      </c>
      <c r="H390" s="23">
        <f t="shared" ca="1" si="6"/>
        <v>13</v>
      </c>
      <c r="I390" s="23" t="s">
        <v>38</v>
      </c>
      <c r="J390" s="24">
        <v>73194</v>
      </c>
      <c r="K390" s="25">
        <v>5</v>
      </c>
      <c r="L390" s="33"/>
      <c r="M390" s="8"/>
      <c r="N390" s="8"/>
      <c r="O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</row>
    <row r="391" spans="1:34" ht="14.25" x14ac:dyDescent="0.45">
      <c r="A391" s="8" t="s">
        <v>63</v>
      </c>
      <c r="B391" s="20" t="s">
        <v>37</v>
      </c>
      <c r="C391" s="8" t="s">
        <v>47</v>
      </c>
      <c r="D391" s="7">
        <v>581004964</v>
      </c>
      <c r="E391" s="21">
        <v>3031673267</v>
      </c>
      <c r="F391" s="8" t="s">
        <v>22</v>
      </c>
      <c r="G391" s="198">
        <v>42373</v>
      </c>
      <c r="H391" s="23">
        <f t="shared" ca="1" si="6"/>
        <v>4</v>
      </c>
      <c r="I391" s="23" t="s">
        <v>38</v>
      </c>
      <c r="J391" s="24">
        <v>49724</v>
      </c>
      <c r="K391" s="25">
        <v>3</v>
      </c>
      <c r="L391" s="33"/>
      <c r="M391" s="8"/>
      <c r="N391" s="8"/>
      <c r="O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</row>
    <row r="392" spans="1:34" ht="14.25" x14ac:dyDescent="0.45">
      <c r="A392" s="8" t="s">
        <v>245</v>
      </c>
      <c r="B392" s="20" t="s">
        <v>59</v>
      </c>
      <c r="C392" s="8" t="s">
        <v>230</v>
      </c>
      <c r="D392" s="7">
        <v>666641039</v>
      </c>
      <c r="E392" s="21">
        <v>7191806180</v>
      </c>
      <c r="F392" s="8" t="s">
        <v>22</v>
      </c>
      <c r="G392" s="198">
        <v>37708</v>
      </c>
      <c r="H392" s="23">
        <f t="shared" ca="1" si="6"/>
        <v>17</v>
      </c>
      <c r="I392" s="23" t="s">
        <v>53</v>
      </c>
      <c r="J392" s="24">
        <v>32617</v>
      </c>
      <c r="K392" s="25">
        <v>2</v>
      </c>
      <c r="L392" s="33"/>
      <c r="M392" s="8"/>
      <c r="N392" s="8"/>
      <c r="O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</row>
    <row r="393" spans="1:34" ht="14.25" x14ac:dyDescent="0.45">
      <c r="A393" s="8" t="s">
        <v>456</v>
      </c>
      <c r="B393" s="20" t="s">
        <v>46</v>
      </c>
      <c r="C393" s="8" t="s">
        <v>455</v>
      </c>
      <c r="D393" s="7">
        <v>812530000</v>
      </c>
      <c r="E393" s="21">
        <v>5058624601</v>
      </c>
      <c r="F393" s="8" t="s">
        <v>29</v>
      </c>
      <c r="G393" s="198">
        <v>39999</v>
      </c>
      <c r="H393" s="23">
        <f t="shared" ca="1" si="6"/>
        <v>11</v>
      </c>
      <c r="I393" s="23" t="s">
        <v>53</v>
      </c>
      <c r="J393" s="24">
        <v>38287</v>
      </c>
      <c r="K393" s="25">
        <v>1</v>
      </c>
      <c r="L393" s="33"/>
      <c r="M393" s="8"/>
      <c r="N393" s="8"/>
      <c r="O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</row>
    <row r="394" spans="1:34" ht="14.25" x14ac:dyDescent="0.45">
      <c r="A394" s="8" t="s">
        <v>435</v>
      </c>
      <c r="B394" s="20" t="s">
        <v>37</v>
      </c>
      <c r="C394" s="8" t="s">
        <v>428</v>
      </c>
      <c r="D394" s="7">
        <v>597005077</v>
      </c>
      <c r="E394" s="21">
        <v>3034331646</v>
      </c>
      <c r="F394" s="8" t="s">
        <v>22</v>
      </c>
      <c r="G394" s="198">
        <v>39770</v>
      </c>
      <c r="H394" s="23">
        <f t="shared" ca="1" si="6"/>
        <v>11</v>
      </c>
      <c r="I394" s="23" t="s">
        <v>53</v>
      </c>
      <c r="J394" s="24">
        <v>90301</v>
      </c>
      <c r="K394" s="25">
        <v>5</v>
      </c>
      <c r="L394" s="33"/>
      <c r="M394" s="8"/>
      <c r="N394" s="8"/>
      <c r="O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</row>
    <row r="395" spans="1:34" ht="14.25" x14ac:dyDescent="0.45">
      <c r="A395" s="8" t="s">
        <v>635</v>
      </c>
      <c r="B395" s="20" t="s">
        <v>59</v>
      </c>
      <c r="C395" s="8" t="s">
        <v>599</v>
      </c>
      <c r="D395" s="7">
        <v>550640000</v>
      </c>
      <c r="E395" s="21">
        <v>9702842668</v>
      </c>
      <c r="F395" s="8" t="s">
        <v>29</v>
      </c>
      <c r="G395" s="198">
        <v>39835</v>
      </c>
      <c r="H395" s="23">
        <f t="shared" ca="1" si="6"/>
        <v>11</v>
      </c>
      <c r="I395" s="23" t="s">
        <v>38</v>
      </c>
      <c r="J395" s="24">
        <v>27707</v>
      </c>
      <c r="K395" s="25">
        <v>4</v>
      </c>
      <c r="L395" s="33"/>
      <c r="M395" s="8"/>
      <c r="N395" s="8"/>
      <c r="O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</row>
    <row r="396" spans="1:34" ht="14.25" x14ac:dyDescent="0.45">
      <c r="A396" s="8" t="s">
        <v>369</v>
      </c>
      <c r="B396" s="20" t="s">
        <v>59</v>
      </c>
      <c r="C396" s="8" t="s">
        <v>230</v>
      </c>
      <c r="D396" s="7">
        <v>193003753</v>
      </c>
      <c r="E396" s="21">
        <v>3034248455</v>
      </c>
      <c r="F396" s="8" t="s">
        <v>22</v>
      </c>
      <c r="G396" s="198">
        <v>40635</v>
      </c>
      <c r="H396" s="23">
        <f t="shared" ca="1" si="6"/>
        <v>9</v>
      </c>
      <c r="I396" s="23" t="s">
        <v>53</v>
      </c>
      <c r="J396" s="24">
        <v>82830</v>
      </c>
      <c r="K396" s="25">
        <v>3</v>
      </c>
      <c r="L396" s="33"/>
      <c r="M396" s="8"/>
      <c r="N396" s="8"/>
      <c r="O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</row>
    <row r="397" spans="1:34" ht="14.25" x14ac:dyDescent="0.45">
      <c r="A397" s="8" t="s">
        <v>196</v>
      </c>
      <c r="B397" s="20" t="s">
        <v>46</v>
      </c>
      <c r="C397" s="8" t="s">
        <v>188</v>
      </c>
      <c r="D397" s="7">
        <v>398007862</v>
      </c>
      <c r="E397" s="21">
        <v>5058865267</v>
      </c>
      <c r="F397" s="8" t="s">
        <v>33</v>
      </c>
      <c r="G397" s="198">
        <v>40945</v>
      </c>
      <c r="H397" s="23">
        <f t="shared" ca="1" si="6"/>
        <v>8</v>
      </c>
      <c r="I397" s="23"/>
      <c r="J397" s="24">
        <v>42200</v>
      </c>
      <c r="K397" s="25">
        <v>5</v>
      </c>
      <c r="L397" s="33"/>
      <c r="M397" s="8"/>
      <c r="N397" s="8"/>
      <c r="O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</row>
    <row r="398" spans="1:34" ht="14.25" x14ac:dyDescent="0.45">
      <c r="A398" s="8" t="s">
        <v>504</v>
      </c>
      <c r="B398" s="20" t="s">
        <v>59</v>
      </c>
      <c r="C398" s="8" t="s">
        <v>498</v>
      </c>
      <c r="D398" s="7">
        <v>755880000</v>
      </c>
      <c r="E398" s="21">
        <v>3033640748</v>
      </c>
      <c r="F398" s="8" t="s">
        <v>22</v>
      </c>
      <c r="G398" s="198">
        <v>36417</v>
      </c>
      <c r="H398" s="23">
        <f t="shared" ca="1" si="6"/>
        <v>20</v>
      </c>
      <c r="I398" s="23" t="s">
        <v>23</v>
      </c>
      <c r="J398" s="24">
        <v>43032</v>
      </c>
      <c r="K398" s="25">
        <v>5</v>
      </c>
      <c r="L398" s="33"/>
      <c r="M398" s="8"/>
      <c r="N398" s="8"/>
      <c r="O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</row>
    <row r="399" spans="1:34" ht="14.25" x14ac:dyDescent="0.45">
      <c r="A399" s="8" t="s">
        <v>357</v>
      </c>
      <c r="B399" s="20" t="s">
        <v>59</v>
      </c>
      <c r="C399" s="8" t="s">
        <v>230</v>
      </c>
      <c r="D399" s="7">
        <v>238300000</v>
      </c>
      <c r="E399" s="21">
        <v>5055185281</v>
      </c>
      <c r="F399" s="8" t="s">
        <v>22</v>
      </c>
      <c r="G399" s="198">
        <v>38460</v>
      </c>
      <c r="H399" s="23">
        <f t="shared" ca="1" si="6"/>
        <v>15</v>
      </c>
      <c r="I399" s="23" t="s">
        <v>53</v>
      </c>
      <c r="J399" s="24">
        <v>113863</v>
      </c>
      <c r="K399" s="25">
        <v>3</v>
      </c>
      <c r="L399" s="33"/>
      <c r="M399" s="8"/>
      <c r="N399" s="8"/>
      <c r="O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</row>
    <row r="400" spans="1:34" ht="14.25" x14ac:dyDescent="0.45">
      <c r="A400" s="8" t="s">
        <v>546</v>
      </c>
      <c r="B400" s="20" t="s">
        <v>59</v>
      </c>
      <c r="C400" s="8" t="s">
        <v>515</v>
      </c>
      <c r="D400" s="7">
        <v>992009725</v>
      </c>
      <c r="E400" s="21">
        <v>5051267946</v>
      </c>
      <c r="F400" s="8" t="s">
        <v>22</v>
      </c>
      <c r="G400" s="198">
        <v>37473</v>
      </c>
      <c r="H400" s="23">
        <f t="shared" ca="1" si="6"/>
        <v>18</v>
      </c>
      <c r="I400" s="23" t="s">
        <v>38</v>
      </c>
      <c r="J400" s="24">
        <v>91634</v>
      </c>
      <c r="K400" s="25">
        <v>2</v>
      </c>
      <c r="L400" s="33"/>
      <c r="M400" s="8"/>
      <c r="N400" s="8"/>
      <c r="O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</row>
    <row r="401" spans="1:34" ht="14.25" x14ac:dyDescent="0.45">
      <c r="A401" s="8" t="s">
        <v>235</v>
      </c>
      <c r="B401" s="20" t="s">
        <v>20</v>
      </c>
      <c r="C401" s="8" t="s">
        <v>230</v>
      </c>
      <c r="D401" s="7">
        <v>499600000</v>
      </c>
      <c r="E401" s="21">
        <v>5055344270</v>
      </c>
      <c r="F401" s="8" t="s">
        <v>22</v>
      </c>
      <c r="G401" s="198">
        <v>39748</v>
      </c>
      <c r="H401" s="23">
        <f t="shared" ca="1" si="6"/>
        <v>11</v>
      </c>
      <c r="I401" s="23" t="s">
        <v>23</v>
      </c>
      <c r="J401" s="24">
        <v>88810</v>
      </c>
      <c r="K401" s="25">
        <v>3</v>
      </c>
      <c r="L401" s="33"/>
      <c r="M401" s="8"/>
      <c r="N401" s="8"/>
      <c r="O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</row>
    <row r="402" spans="1:34" ht="14.25" x14ac:dyDescent="0.45">
      <c r="A402" s="8" t="s">
        <v>289</v>
      </c>
      <c r="B402" s="20" t="s">
        <v>46</v>
      </c>
      <c r="C402" s="8" t="s">
        <v>230</v>
      </c>
      <c r="D402" s="7">
        <v>851330000</v>
      </c>
      <c r="E402" s="21">
        <v>5058669137</v>
      </c>
      <c r="F402" s="8" t="s">
        <v>22</v>
      </c>
      <c r="G402" s="198">
        <v>41681</v>
      </c>
      <c r="H402" s="23">
        <f t="shared" ca="1" si="6"/>
        <v>6</v>
      </c>
      <c r="I402" s="23" t="s">
        <v>23</v>
      </c>
      <c r="J402" s="24">
        <v>115843</v>
      </c>
      <c r="K402" s="25">
        <v>1</v>
      </c>
      <c r="L402" s="33"/>
      <c r="M402" s="8"/>
      <c r="N402" s="8"/>
      <c r="O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</row>
    <row r="403" spans="1:34" ht="14.25" x14ac:dyDescent="0.45">
      <c r="A403" s="8" t="s">
        <v>370</v>
      </c>
      <c r="B403" s="20" t="s">
        <v>52</v>
      </c>
      <c r="C403" s="8" t="s">
        <v>371</v>
      </c>
      <c r="D403" s="7">
        <v>188003316</v>
      </c>
      <c r="E403" s="21">
        <v>3032375580</v>
      </c>
      <c r="F403" s="8" t="s">
        <v>22</v>
      </c>
      <c r="G403" s="198">
        <v>37136</v>
      </c>
      <c r="H403" s="23">
        <f t="shared" ca="1" si="6"/>
        <v>18</v>
      </c>
      <c r="I403" s="23" t="s">
        <v>23</v>
      </c>
      <c r="J403" s="24">
        <v>51691</v>
      </c>
      <c r="K403" s="25">
        <v>3</v>
      </c>
      <c r="L403" s="33"/>
      <c r="M403" s="8"/>
      <c r="N403" s="8"/>
      <c r="O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</row>
    <row r="404" spans="1:34" ht="14.25" x14ac:dyDescent="0.45">
      <c r="A404" s="8" t="s">
        <v>762</v>
      </c>
      <c r="B404" s="20" t="s">
        <v>37</v>
      </c>
      <c r="C404" s="8" t="s">
        <v>763</v>
      </c>
      <c r="D404" s="7">
        <v>666720142</v>
      </c>
      <c r="E404" s="21">
        <v>3038217409</v>
      </c>
      <c r="F404" s="8" t="s">
        <v>28</v>
      </c>
      <c r="G404" s="198">
        <v>43847</v>
      </c>
      <c r="H404" s="23">
        <f t="shared" ca="1" si="6"/>
        <v>0</v>
      </c>
      <c r="I404" s="23"/>
      <c r="J404" s="24">
        <v>25138</v>
      </c>
      <c r="K404" s="25">
        <v>1</v>
      </c>
      <c r="L404" s="33"/>
      <c r="M404" s="8"/>
      <c r="N404" s="8"/>
      <c r="O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</row>
    <row r="405" spans="1:34" ht="14.25" x14ac:dyDescent="0.45">
      <c r="A405" s="8" t="s">
        <v>703</v>
      </c>
      <c r="B405" s="20" t="s">
        <v>46</v>
      </c>
      <c r="C405" s="8" t="s">
        <v>670</v>
      </c>
      <c r="D405" s="7">
        <v>945009984</v>
      </c>
      <c r="E405" s="21">
        <v>5057446192</v>
      </c>
      <c r="F405" s="8" t="s">
        <v>29</v>
      </c>
      <c r="G405" s="198">
        <v>36695</v>
      </c>
      <c r="H405" s="23">
        <f t="shared" ca="1" si="6"/>
        <v>20</v>
      </c>
      <c r="I405" s="23" t="s">
        <v>53</v>
      </c>
      <c r="J405" s="24">
        <v>17761</v>
      </c>
      <c r="K405" s="25">
        <v>2</v>
      </c>
      <c r="L405" s="33"/>
      <c r="M405" s="8"/>
      <c r="N405" s="8"/>
      <c r="O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</row>
    <row r="406" spans="1:34" ht="14.25" x14ac:dyDescent="0.45">
      <c r="A406" s="8" t="s">
        <v>366</v>
      </c>
      <c r="B406" s="20" t="s">
        <v>52</v>
      </c>
      <c r="C406" s="8" t="s">
        <v>230</v>
      </c>
      <c r="D406" s="7">
        <v>666207852</v>
      </c>
      <c r="E406" s="21">
        <v>5055592950</v>
      </c>
      <c r="F406" s="8" t="s">
        <v>22</v>
      </c>
      <c r="G406" s="198">
        <v>39717</v>
      </c>
      <c r="H406" s="23">
        <f t="shared" ca="1" si="6"/>
        <v>11</v>
      </c>
      <c r="I406" s="23" t="s">
        <v>23</v>
      </c>
      <c r="J406" s="24">
        <v>52879</v>
      </c>
      <c r="K406" s="25">
        <v>3</v>
      </c>
      <c r="L406" s="33"/>
      <c r="M406" s="8"/>
      <c r="N406" s="8"/>
      <c r="O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</row>
    <row r="407" spans="1:34" ht="14.25" x14ac:dyDescent="0.45">
      <c r="A407" s="8" t="s">
        <v>460</v>
      </c>
      <c r="B407" s="20" t="s">
        <v>27</v>
      </c>
      <c r="C407" s="8" t="s">
        <v>455</v>
      </c>
      <c r="D407" s="7">
        <v>666341259</v>
      </c>
      <c r="E407" s="21">
        <v>7192523567</v>
      </c>
      <c r="F407" s="8" t="s">
        <v>33</v>
      </c>
      <c r="G407" s="198">
        <v>43772</v>
      </c>
      <c r="H407" s="23">
        <f t="shared" ca="1" si="6"/>
        <v>0</v>
      </c>
      <c r="I407" s="23"/>
      <c r="J407" s="24">
        <v>52061</v>
      </c>
      <c r="K407" s="25">
        <v>4</v>
      </c>
      <c r="L407" s="33"/>
      <c r="M407" s="8"/>
      <c r="N407" s="8"/>
      <c r="O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</row>
    <row r="408" spans="1:34" ht="14.25" x14ac:dyDescent="0.45">
      <c r="A408" s="8" t="s">
        <v>513</v>
      </c>
      <c r="B408" s="20" t="s">
        <v>27</v>
      </c>
      <c r="C408" s="8" t="s">
        <v>498</v>
      </c>
      <c r="D408" s="7">
        <v>244680000</v>
      </c>
      <c r="E408" s="21">
        <v>5056335284</v>
      </c>
      <c r="F408" s="8" t="s">
        <v>33</v>
      </c>
      <c r="G408" s="198">
        <v>36590</v>
      </c>
      <c r="H408" s="23">
        <f t="shared" ca="1" si="6"/>
        <v>20</v>
      </c>
      <c r="I408" s="23"/>
      <c r="J408" s="24">
        <v>64772</v>
      </c>
      <c r="K408" s="25">
        <v>3</v>
      </c>
      <c r="L408" s="33"/>
      <c r="M408" s="8"/>
      <c r="N408" s="8"/>
      <c r="O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</row>
    <row r="409" spans="1:34" ht="14.25" x14ac:dyDescent="0.45">
      <c r="A409" s="8" t="s">
        <v>622</v>
      </c>
      <c r="B409" s="20" t="s">
        <v>20</v>
      </c>
      <c r="C409" s="8" t="s">
        <v>599</v>
      </c>
      <c r="D409" s="7">
        <v>554002101</v>
      </c>
      <c r="E409" s="21">
        <v>3032639452</v>
      </c>
      <c r="F409" s="8" t="s">
        <v>22</v>
      </c>
      <c r="G409" s="198">
        <v>37314</v>
      </c>
      <c r="H409" s="23">
        <f t="shared" ca="1" si="6"/>
        <v>18</v>
      </c>
      <c r="I409" s="23" t="s">
        <v>23</v>
      </c>
      <c r="J409" s="24">
        <v>71636</v>
      </c>
      <c r="K409" s="25">
        <v>3</v>
      </c>
      <c r="L409" s="33"/>
      <c r="M409" s="8"/>
      <c r="N409" s="8"/>
      <c r="O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</row>
    <row r="410" spans="1:34" ht="14.25" x14ac:dyDescent="0.45">
      <c r="A410" s="8" t="s">
        <v>545</v>
      </c>
      <c r="B410" s="20" t="s">
        <v>46</v>
      </c>
      <c r="C410" s="8" t="s">
        <v>515</v>
      </c>
      <c r="D410" s="7">
        <v>666752295</v>
      </c>
      <c r="E410" s="21">
        <v>3033294956</v>
      </c>
      <c r="F410" s="8" t="s">
        <v>22</v>
      </c>
      <c r="G410" s="198">
        <v>38997</v>
      </c>
      <c r="H410" s="23">
        <f t="shared" ca="1" si="6"/>
        <v>13</v>
      </c>
      <c r="I410" s="23" t="s">
        <v>42</v>
      </c>
      <c r="J410" s="24">
        <v>32129</v>
      </c>
      <c r="K410" s="25">
        <v>4</v>
      </c>
      <c r="L410" s="33"/>
      <c r="M410" s="8"/>
      <c r="N410" s="8"/>
      <c r="O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</row>
    <row r="411" spans="1:34" ht="14.25" x14ac:dyDescent="0.45">
      <c r="A411" s="8" t="s">
        <v>62</v>
      </c>
      <c r="B411" s="20" t="s">
        <v>20</v>
      </c>
      <c r="C411" s="8" t="s">
        <v>47</v>
      </c>
      <c r="D411" s="7">
        <v>978004111</v>
      </c>
      <c r="E411" s="21">
        <v>9708467597</v>
      </c>
      <c r="F411" s="8" t="s">
        <v>33</v>
      </c>
      <c r="G411" s="198">
        <v>40081</v>
      </c>
      <c r="H411" s="23">
        <f t="shared" ca="1" si="6"/>
        <v>10</v>
      </c>
      <c r="I411" s="23"/>
      <c r="J411" s="24">
        <v>101231</v>
      </c>
      <c r="K411" s="25">
        <v>3</v>
      </c>
      <c r="L411" s="33"/>
      <c r="M411" s="26"/>
      <c r="N411" s="8"/>
      <c r="O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</row>
    <row r="412" spans="1:34" ht="14.25" x14ac:dyDescent="0.45">
      <c r="A412" s="8" t="s">
        <v>110</v>
      </c>
      <c r="B412" s="20" t="s">
        <v>46</v>
      </c>
      <c r="C412" s="8" t="s">
        <v>87</v>
      </c>
      <c r="D412" s="7">
        <v>614009524</v>
      </c>
      <c r="E412" s="21">
        <v>7191259179</v>
      </c>
      <c r="F412" s="8" t="s">
        <v>22</v>
      </c>
      <c r="G412" s="198">
        <v>37199</v>
      </c>
      <c r="H412" s="23">
        <f t="shared" ca="1" si="6"/>
        <v>18</v>
      </c>
      <c r="I412" s="23" t="s">
        <v>53</v>
      </c>
      <c r="J412" s="24">
        <v>94604</v>
      </c>
      <c r="K412" s="25">
        <v>4</v>
      </c>
      <c r="L412" s="33"/>
      <c r="M412" s="8"/>
      <c r="N412" s="8"/>
      <c r="O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</row>
    <row r="413" spans="1:34" ht="14.25" x14ac:dyDescent="0.45">
      <c r="A413" s="8" t="s">
        <v>354</v>
      </c>
      <c r="B413" s="20" t="s">
        <v>46</v>
      </c>
      <c r="C413" s="8" t="s">
        <v>230</v>
      </c>
      <c r="D413" s="7">
        <v>897002412</v>
      </c>
      <c r="E413" s="21">
        <v>7193431009</v>
      </c>
      <c r="F413" s="8" t="s">
        <v>22</v>
      </c>
      <c r="G413" s="198">
        <v>41968</v>
      </c>
      <c r="H413" s="23">
        <f t="shared" ca="1" si="6"/>
        <v>5</v>
      </c>
      <c r="I413" s="23" t="s">
        <v>23</v>
      </c>
      <c r="J413" s="24">
        <v>80599</v>
      </c>
      <c r="K413" s="25">
        <v>5</v>
      </c>
      <c r="L413" s="33"/>
      <c r="M413" s="8"/>
      <c r="N413" s="8"/>
      <c r="O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</row>
    <row r="414" spans="1:34" ht="14.25" x14ac:dyDescent="0.45">
      <c r="A414" s="8" t="s">
        <v>680</v>
      </c>
      <c r="B414" s="20" t="s">
        <v>59</v>
      </c>
      <c r="C414" s="8" t="s">
        <v>670</v>
      </c>
      <c r="D414" s="7">
        <v>567350000</v>
      </c>
      <c r="E414" s="21">
        <v>9701838930</v>
      </c>
      <c r="F414" s="8" t="s">
        <v>22</v>
      </c>
      <c r="G414" s="198">
        <v>37974</v>
      </c>
      <c r="H414" s="23">
        <f t="shared" ca="1" si="6"/>
        <v>16</v>
      </c>
      <c r="I414" s="23" t="s">
        <v>23</v>
      </c>
      <c r="J414" s="24">
        <v>91753</v>
      </c>
      <c r="K414" s="25">
        <v>5</v>
      </c>
      <c r="L414" s="33"/>
      <c r="M414" s="8"/>
      <c r="N414" s="8"/>
      <c r="O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</row>
    <row r="415" spans="1:34" ht="14.25" x14ac:dyDescent="0.45">
      <c r="A415" s="8" t="s">
        <v>189</v>
      </c>
      <c r="B415" s="20" t="s">
        <v>27</v>
      </c>
      <c r="C415" s="8" t="s">
        <v>188</v>
      </c>
      <c r="D415" s="7">
        <v>590006350</v>
      </c>
      <c r="E415" s="21">
        <v>9706500529</v>
      </c>
      <c r="F415" s="8" t="s">
        <v>22</v>
      </c>
      <c r="G415" s="198">
        <v>39293</v>
      </c>
      <c r="H415" s="23">
        <f t="shared" ca="1" si="6"/>
        <v>13</v>
      </c>
      <c r="I415" s="23" t="s">
        <v>42</v>
      </c>
      <c r="J415" s="24">
        <v>93733</v>
      </c>
      <c r="K415" s="25">
        <v>5</v>
      </c>
      <c r="L415" s="33"/>
      <c r="M415" s="8"/>
      <c r="N415" s="8"/>
      <c r="O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</row>
    <row r="416" spans="1:34" ht="14.25" x14ac:dyDescent="0.45">
      <c r="A416" s="8" t="s">
        <v>557</v>
      </c>
      <c r="B416" s="20" t="s">
        <v>59</v>
      </c>
      <c r="C416" s="8" t="s">
        <v>515</v>
      </c>
      <c r="D416" s="7">
        <v>666605391</v>
      </c>
      <c r="E416" s="21">
        <v>7192924678</v>
      </c>
      <c r="F416" s="8" t="s">
        <v>22</v>
      </c>
      <c r="G416" s="198">
        <v>43441</v>
      </c>
      <c r="H416" s="23">
        <f t="shared" ca="1" si="6"/>
        <v>1</v>
      </c>
      <c r="I416" s="23" t="s">
        <v>23</v>
      </c>
      <c r="J416" s="24">
        <v>71531</v>
      </c>
      <c r="K416" s="25">
        <v>4</v>
      </c>
      <c r="L416" s="33"/>
      <c r="M416" s="8"/>
      <c r="N416" s="8"/>
      <c r="O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</row>
    <row r="417" spans="1:34" ht="14.25" x14ac:dyDescent="0.45">
      <c r="A417" s="8" t="s">
        <v>278</v>
      </c>
      <c r="B417" s="20" t="s">
        <v>46</v>
      </c>
      <c r="C417" s="8" t="s">
        <v>230</v>
      </c>
      <c r="D417" s="7">
        <v>260002917</v>
      </c>
      <c r="E417" s="21">
        <v>3034138160</v>
      </c>
      <c r="F417" s="8" t="s">
        <v>22</v>
      </c>
      <c r="G417" s="198">
        <v>40011</v>
      </c>
      <c r="H417" s="23">
        <f t="shared" ca="1" si="6"/>
        <v>11</v>
      </c>
      <c r="I417" s="23" t="s">
        <v>55</v>
      </c>
      <c r="J417" s="24">
        <v>51308</v>
      </c>
      <c r="K417" s="25">
        <v>2</v>
      </c>
      <c r="L417" s="33"/>
      <c r="M417" s="8"/>
      <c r="N417" s="8"/>
      <c r="O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</row>
    <row r="418" spans="1:34" ht="14.25" x14ac:dyDescent="0.45">
      <c r="A418" s="8" t="s">
        <v>753</v>
      </c>
      <c r="B418" s="20" t="s">
        <v>27</v>
      </c>
      <c r="C418" s="8" t="s">
        <v>670</v>
      </c>
      <c r="D418" s="7">
        <v>129009619</v>
      </c>
      <c r="E418" s="21">
        <v>7196026842</v>
      </c>
      <c r="F418" s="8" t="s">
        <v>22</v>
      </c>
      <c r="G418" s="198">
        <v>40147</v>
      </c>
      <c r="H418" s="23">
        <f t="shared" ca="1" si="6"/>
        <v>10</v>
      </c>
      <c r="I418" s="23" t="s">
        <v>53</v>
      </c>
      <c r="J418" s="24">
        <v>62872</v>
      </c>
      <c r="K418" s="25">
        <v>3</v>
      </c>
      <c r="L418" s="33"/>
      <c r="M418" s="8"/>
      <c r="N418" s="8"/>
      <c r="O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</row>
    <row r="419" spans="1:34" ht="14.25" x14ac:dyDescent="0.45">
      <c r="A419" s="8" t="s">
        <v>119</v>
      </c>
      <c r="B419" s="20" t="s">
        <v>27</v>
      </c>
      <c r="C419" s="8" t="s">
        <v>87</v>
      </c>
      <c r="D419" s="7">
        <v>200650000</v>
      </c>
      <c r="E419" s="21">
        <v>7196224056</v>
      </c>
      <c r="F419" s="8" t="s">
        <v>33</v>
      </c>
      <c r="G419" s="198">
        <v>36982</v>
      </c>
      <c r="H419" s="23">
        <f t="shared" ca="1" si="6"/>
        <v>19</v>
      </c>
      <c r="I419" s="23"/>
      <c r="J419" s="24">
        <v>85087</v>
      </c>
      <c r="K419" s="25">
        <v>1</v>
      </c>
      <c r="L419" s="33"/>
      <c r="M419" s="8"/>
      <c r="N419" s="8"/>
      <c r="O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</row>
    <row r="420" spans="1:34" ht="14.25" x14ac:dyDescent="0.45">
      <c r="A420" s="8" t="s">
        <v>541</v>
      </c>
      <c r="B420" s="20" t="s">
        <v>37</v>
      </c>
      <c r="C420" s="8" t="s">
        <v>515</v>
      </c>
      <c r="D420" s="7">
        <v>666866956</v>
      </c>
      <c r="E420" s="21">
        <v>9707179128</v>
      </c>
      <c r="F420" s="8" t="s">
        <v>22</v>
      </c>
      <c r="G420" s="198">
        <v>42094</v>
      </c>
      <c r="H420" s="23">
        <f t="shared" ca="1" si="6"/>
        <v>5</v>
      </c>
      <c r="I420" s="23" t="s">
        <v>42</v>
      </c>
      <c r="J420" s="24">
        <v>82749</v>
      </c>
      <c r="K420" s="25">
        <v>3</v>
      </c>
      <c r="L420" s="33"/>
      <c r="M420" s="8"/>
      <c r="N420" s="8"/>
      <c r="O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</row>
    <row r="421" spans="1:34" ht="14.25" x14ac:dyDescent="0.45">
      <c r="A421" s="8" t="s">
        <v>85</v>
      </c>
      <c r="B421" s="20" t="s">
        <v>52</v>
      </c>
      <c r="C421" s="8" t="s">
        <v>82</v>
      </c>
      <c r="D421" s="7">
        <v>587006737</v>
      </c>
      <c r="E421" s="21">
        <v>9708006736</v>
      </c>
      <c r="F421" s="8" t="s">
        <v>33</v>
      </c>
      <c r="G421" s="198">
        <v>38699</v>
      </c>
      <c r="H421" s="23">
        <f t="shared" ca="1" si="6"/>
        <v>14</v>
      </c>
      <c r="I421" s="23"/>
      <c r="J421" s="24">
        <v>76732</v>
      </c>
      <c r="K421" s="25">
        <v>2</v>
      </c>
      <c r="L421" s="33"/>
      <c r="M421" s="8"/>
      <c r="N421" s="8"/>
      <c r="O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</row>
    <row r="422" spans="1:34" ht="14.25" x14ac:dyDescent="0.45">
      <c r="A422" s="8" t="s">
        <v>439</v>
      </c>
      <c r="B422" s="20" t="s">
        <v>52</v>
      </c>
      <c r="C422" s="8" t="s">
        <v>428</v>
      </c>
      <c r="D422" s="7">
        <v>435006797</v>
      </c>
      <c r="E422" s="21">
        <v>5051517218</v>
      </c>
      <c r="F422" s="8" t="s">
        <v>22</v>
      </c>
      <c r="G422" s="198">
        <v>43837</v>
      </c>
      <c r="H422" s="23">
        <f t="shared" ca="1" si="6"/>
        <v>0</v>
      </c>
      <c r="I422" s="23" t="s">
        <v>55</v>
      </c>
      <c r="J422" s="24">
        <v>82078</v>
      </c>
      <c r="K422" s="25">
        <v>2</v>
      </c>
      <c r="L422" s="33"/>
      <c r="M422" s="8"/>
      <c r="N422" s="8"/>
      <c r="O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</row>
    <row r="423" spans="1:34" ht="14.25" x14ac:dyDescent="0.45">
      <c r="A423" s="8" t="s">
        <v>285</v>
      </c>
      <c r="B423" s="20" t="s">
        <v>20</v>
      </c>
      <c r="C423" s="8" t="s">
        <v>230</v>
      </c>
      <c r="D423" s="7">
        <v>668001910</v>
      </c>
      <c r="E423" s="21">
        <v>3037775023</v>
      </c>
      <c r="F423" s="8" t="s">
        <v>33</v>
      </c>
      <c r="G423" s="198">
        <v>43126</v>
      </c>
      <c r="H423" s="23">
        <f t="shared" ca="1" si="6"/>
        <v>2</v>
      </c>
      <c r="I423" s="23"/>
      <c r="J423" s="24">
        <v>79253</v>
      </c>
      <c r="K423" s="25">
        <v>5</v>
      </c>
      <c r="L423" s="33"/>
      <c r="M423" s="8"/>
      <c r="N423" s="8"/>
      <c r="O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</row>
    <row r="424" spans="1:34" ht="14.25" x14ac:dyDescent="0.45">
      <c r="A424" s="8" t="s">
        <v>298</v>
      </c>
      <c r="B424" s="20" t="s">
        <v>59</v>
      </c>
      <c r="C424" s="8" t="s">
        <v>230</v>
      </c>
      <c r="D424" s="7">
        <v>649001267</v>
      </c>
      <c r="E424" s="21">
        <v>3032232339</v>
      </c>
      <c r="F424" s="8" t="s">
        <v>22</v>
      </c>
      <c r="G424" s="198">
        <v>38893</v>
      </c>
      <c r="H424" s="23">
        <f t="shared" ca="1" si="6"/>
        <v>14</v>
      </c>
      <c r="I424" s="23" t="s">
        <v>23</v>
      </c>
      <c r="J424" s="24">
        <v>79570</v>
      </c>
      <c r="K424" s="25">
        <v>1</v>
      </c>
      <c r="L424" s="33"/>
      <c r="M424" s="8"/>
      <c r="N424" s="8"/>
      <c r="O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</row>
    <row r="425" spans="1:34" ht="14.25" x14ac:dyDescent="0.45">
      <c r="A425" s="8" t="s">
        <v>697</v>
      </c>
      <c r="B425" s="20" t="s">
        <v>20</v>
      </c>
      <c r="C425" s="8" t="s">
        <v>670</v>
      </c>
      <c r="D425" s="7">
        <v>236007529</v>
      </c>
      <c r="E425" s="21">
        <v>7198502926</v>
      </c>
      <c r="F425" s="8" t="s">
        <v>33</v>
      </c>
      <c r="G425" s="198">
        <v>39497</v>
      </c>
      <c r="H425" s="23">
        <f t="shared" ca="1" si="6"/>
        <v>12</v>
      </c>
      <c r="I425" s="23"/>
      <c r="J425" s="24">
        <v>76890</v>
      </c>
      <c r="K425" s="25">
        <v>2</v>
      </c>
      <c r="L425" s="33"/>
      <c r="M425" s="8"/>
      <c r="N425" s="8"/>
      <c r="O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</row>
    <row r="426" spans="1:34" ht="14.25" x14ac:dyDescent="0.45">
      <c r="A426" s="8" t="s">
        <v>121</v>
      </c>
      <c r="B426" s="20" t="s">
        <v>59</v>
      </c>
      <c r="C426" s="8" t="s">
        <v>87</v>
      </c>
      <c r="D426" s="7">
        <v>666388766</v>
      </c>
      <c r="E426" s="21">
        <v>3033825834</v>
      </c>
      <c r="F426" s="8" t="s">
        <v>33</v>
      </c>
      <c r="G426" s="198">
        <v>38809</v>
      </c>
      <c r="H426" s="23">
        <f t="shared" ca="1" si="6"/>
        <v>14</v>
      </c>
      <c r="I426" s="23"/>
      <c r="J426" s="24">
        <v>98657</v>
      </c>
      <c r="K426" s="25">
        <v>5</v>
      </c>
      <c r="L426" s="33"/>
      <c r="M426" s="33"/>
      <c r="N426" s="8"/>
      <c r="O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</row>
    <row r="427" spans="1:34" ht="14.25" x14ac:dyDescent="0.45">
      <c r="A427" s="8" t="s">
        <v>319</v>
      </c>
      <c r="B427" s="20" t="s">
        <v>27</v>
      </c>
      <c r="C427" s="8" t="s">
        <v>230</v>
      </c>
      <c r="D427" s="7">
        <v>174002970</v>
      </c>
      <c r="E427" s="21">
        <v>5053922629</v>
      </c>
      <c r="F427" s="8" t="s">
        <v>22</v>
      </c>
      <c r="G427" s="198">
        <v>38089</v>
      </c>
      <c r="H427" s="23">
        <f t="shared" ca="1" si="6"/>
        <v>16</v>
      </c>
      <c r="I427" s="23" t="s">
        <v>23</v>
      </c>
      <c r="J427" s="24">
        <v>32076</v>
      </c>
      <c r="K427" s="25">
        <v>3</v>
      </c>
      <c r="L427" s="33"/>
      <c r="M427" s="8"/>
      <c r="N427" s="8"/>
      <c r="O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</row>
    <row r="428" spans="1:34" ht="14.25" x14ac:dyDescent="0.45">
      <c r="A428" s="8" t="s">
        <v>277</v>
      </c>
      <c r="B428" s="20" t="s">
        <v>52</v>
      </c>
      <c r="C428" s="8" t="s">
        <v>230</v>
      </c>
      <c r="D428" s="7">
        <v>666807744</v>
      </c>
      <c r="E428" s="21">
        <v>7198253211</v>
      </c>
      <c r="F428" s="8" t="s">
        <v>22</v>
      </c>
      <c r="G428" s="198">
        <v>43276</v>
      </c>
      <c r="H428" s="23">
        <f t="shared" ca="1" si="6"/>
        <v>2</v>
      </c>
      <c r="I428" s="23" t="s">
        <v>23</v>
      </c>
      <c r="J428" s="24">
        <v>103184</v>
      </c>
      <c r="K428" s="25">
        <v>5</v>
      </c>
      <c r="L428" s="33"/>
      <c r="M428" s="8"/>
      <c r="N428" s="8"/>
      <c r="O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</row>
    <row r="429" spans="1:34" ht="14.25" x14ac:dyDescent="0.45">
      <c r="A429" s="8" t="s">
        <v>709</v>
      </c>
      <c r="B429" s="20" t="s">
        <v>37</v>
      </c>
      <c r="C429" s="8" t="s">
        <v>670</v>
      </c>
      <c r="D429" s="7">
        <v>666326745</v>
      </c>
      <c r="E429" s="21">
        <v>9705866887</v>
      </c>
      <c r="F429" s="8" t="s">
        <v>33</v>
      </c>
      <c r="G429" s="198">
        <v>40445</v>
      </c>
      <c r="H429" s="23">
        <f t="shared" ca="1" si="6"/>
        <v>9</v>
      </c>
      <c r="I429" s="23"/>
      <c r="J429" s="24">
        <v>33700</v>
      </c>
      <c r="K429" s="25">
        <v>3</v>
      </c>
      <c r="L429" s="33"/>
      <c r="M429" s="8"/>
      <c r="N429" s="8"/>
      <c r="O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</row>
    <row r="430" spans="1:34" ht="14.25" x14ac:dyDescent="0.45">
      <c r="A430" s="8" t="s">
        <v>425</v>
      </c>
      <c r="B430" s="20" t="s">
        <v>27</v>
      </c>
      <c r="C430" s="8" t="s">
        <v>379</v>
      </c>
      <c r="D430" s="7">
        <v>454140000</v>
      </c>
      <c r="E430" s="21">
        <v>7197045091</v>
      </c>
      <c r="F430" s="8" t="s">
        <v>22</v>
      </c>
      <c r="G430" s="198">
        <v>37069</v>
      </c>
      <c r="H430" s="23">
        <f t="shared" ca="1" si="6"/>
        <v>19</v>
      </c>
      <c r="I430" s="23" t="s">
        <v>42</v>
      </c>
      <c r="J430" s="24">
        <v>97588</v>
      </c>
      <c r="K430" s="25">
        <v>1</v>
      </c>
      <c r="L430" s="33"/>
      <c r="M430" s="8"/>
      <c r="N430" s="8"/>
      <c r="O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</row>
    <row r="431" spans="1:34" ht="14.25" x14ac:dyDescent="0.45">
      <c r="A431" s="8" t="s">
        <v>486</v>
      </c>
      <c r="B431" s="20" t="s">
        <v>59</v>
      </c>
      <c r="C431" s="8" t="s">
        <v>455</v>
      </c>
      <c r="D431" s="7">
        <v>702002111</v>
      </c>
      <c r="E431" s="21">
        <v>9706007063</v>
      </c>
      <c r="F431" s="8" t="s">
        <v>28</v>
      </c>
      <c r="G431" s="198">
        <v>41015</v>
      </c>
      <c r="H431" s="23">
        <f t="shared" ca="1" si="6"/>
        <v>8</v>
      </c>
      <c r="I431" s="23"/>
      <c r="J431" s="24">
        <v>28576</v>
      </c>
      <c r="K431" s="25">
        <v>2</v>
      </c>
      <c r="L431" s="33"/>
      <c r="M431" s="8"/>
      <c r="N431" s="8"/>
      <c r="O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</row>
    <row r="432" spans="1:34" ht="14.25" x14ac:dyDescent="0.45">
      <c r="A432" s="8" t="s">
        <v>307</v>
      </c>
      <c r="B432" s="20" t="s">
        <v>59</v>
      </c>
      <c r="C432" s="8" t="s">
        <v>230</v>
      </c>
      <c r="D432" s="7">
        <v>514003789</v>
      </c>
      <c r="E432" s="21">
        <v>3033883356</v>
      </c>
      <c r="F432" s="8" t="s">
        <v>22</v>
      </c>
      <c r="G432" s="198">
        <v>43574</v>
      </c>
      <c r="H432" s="23">
        <f t="shared" ca="1" si="6"/>
        <v>1</v>
      </c>
      <c r="I432" s="23" t="s">
        <v>53</v>
      </c>
      <c r="J432" s="24">
        <v>46596</v>
      </c>
      <c r="K432" s="25">
        <v>5</v>
      </c>
      <c r="L432" s="33"/>
      <c r="M432" s="8"/>
      <c r="N432" s="8"/>
      <c r="O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</row>
    <row r="433" spans="1:34" ht="14.25" x14ac:dyDescent="0.45">
      <c r="A433" s="8" t="s">
        <v>558</v>
      </c>
      <c r="B433" s="20" t="s">
        <v>59</v>
      </c>
      <c r="C433" s="8" t="s">
        <v>515</v>
      </c>
      <c r="D433" s="7">
        <v>666773948</v>
      </c>
      <c r="E433" s="21">
        <v>9708385730</v>
      </c>
      <c r="F433" s="8" t="s">
        <v>22</v>
      </c>
      <c r="G433" s="198">
        <v>36764</v>
      </c>
      <c r="H433" s="23">
        <f t="shared" ca="1" si="6"/>
        <v>19</v>
      </c>
      <c r="I433" s="23" t="s">
        <v>38</v>
      </c>
      <c r="J433" s="24">
        <v>102617</v>
      </c>
      <c r="K433" s="25">
        <v>1</v>
      </c>
      <c r="L433" s="33"/>
      <c r="M433" s="8"/>
      <c r="N433" s="8"/>
      <c r="O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</row>
    <row r="434" spans="1:34" ht="14.25" x14ac:dyDescent="0.45">
      <c r="A434" s="8" t="s">
        <v>255</v>
      </c>
      <c r="B434" s="20" t="s">
        <v>46</v>
      </c>
      <c r="C434" s="8" t="s">
        <v>230</v>
      </c>
      <c r="D434" s="7">
        <v>763380000</v>
      </c>
      <c r="E434" s="21">
        <v>3038560698</v>
      </c>
      <c r="F434" s="8" t="s">
        <v>22</v>
      </c>
      <c r="G434" s="198">
        <v>43907</v>
      </c>
      <c r="H434" s="23">
        <f t="shared" ca="1" si="6"/>
        <v>0</v>
      </c>
      <c r="I434" s="23" t="s">
        <v>38</v>
      </c>
      <c r="J434" s="24">
        <v>58423</v>
      </c>
      <c r="K434" s="25">
        <v>1</v>
      </c>
      <c r="L434" s="33"/>
      <c r="M434" s="8"/>
      <c r="N434" s="8"/>
      <c r="O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</row>
    <row r="435" spans="1:34" ht="14.25" x14ac:dyDescent="0.45">
      <c r="A435" s="8" t="s">
        <v>648</v>
      </c>
      <c r="B435" s="20" t="s">
        <v>46</v>
      </c>
      <c r="C435" s="8" t="s">
        <v>599</v>
      </c>
      <c r="D435" s="7">
        <v>187008721</v>
      </c>
      <c r="E435" s="21">
        <v>5052238881</v>
      </c>
      <c r="F435" s="8" t="s">
        <v>29</v>
      </c>
      <c r="G435" s="198">
        <v>39727</v>
      </c>
      <c r="H435" s="23">
        <f t="shared" ca="1" si="6"/>
        <v>11</v>
      </c>
      <c r="I435" s="23" t="s">
        <v>55</v>
      </c>
      <c r="J435" s="24">
        <v>62502</v>
      </c>
      <c r="K435" s="25">
        <v>1</v>
      </c>
      <c r="L435" s="33"/>
      <c r="M435" s="8"/>
      <c r="N435" s="8"/>
      <c r="O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</row>
    <row r="436" spans="1:34" ht="14.25" x14ac:dyDescent="0.45">
      <c r="A436" s="8" t="s">
        <v>512</v>
      </c>
      <c r="B436" s="20" t="s">
        <v>59</v>
      </c>
      <c r="C436" s="8" t="s">
        <v>498</v>
      </c>
      <c r="D436" s="7">
        <v>588750000</v>
      </c>
      <c r="E436" s="21">
        <v>7195981242</v>
      </c>
      <c r="F436" s="8" t="s">
        <v>22</v>
      </c>
      <c r="G436" s="198">
        <v>36744</v>
      </c>
      <c r="H436" s="23">
        <f t="shared" ca="1" si="6"/>
        <v>19</v>
      </c>
      <c r="I436" s="23" t="s">
        <v>23</v>
      </c>
      <c r="J436" s="24">
        <v>91608</v>
      </c>
      <c r="K436" s="25">
        <v>5</v>
      </c>
      <c r="L436" s="33"/>
      <c r="M436" s="8"/>
      <c r="N436" s="8"/>
      <c r="O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</row>
    <row r="437" spans="1:34" ht="14.25" x14ac:dyDescent="0.45">
      <c r="A437" s="8" t="s">
        <v>473</v>
      </c>
      <c r="B437" s="20" t="s">
        <v>20</v>
      </c>
      <c r="C437" s="8" t="s">
        <v>455</v>
      </c>
      <c r="D437" s="7">
        <v>113007958</v>
      </c>
      <c r="E437" s="21">
        <v>7193891189</v>
      </c>
      <c r="F437" s="8" t="s">
        <v>22</v>
      </c>
      <c r="G437" s="198">
        <v>36924</v>
      </c>
      <c r="H437" s="23">
        <f t="shared" ca="1" si="6"/>
        <v>19</v>
      </c>
      <c r="I437" s="23" t="s">
        <v>53</v>
      </c>
      <c r="J437" s="24">
        <v>57011</v>
      </c>
      <c r="K437" s="25">
        <v>2</v>
      </c>
      <c r="L437" s="33"/>
      <c r="M437" s="8"/>
      <c r="N437" s="8"/>
      <c r="O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</row>
    <row r="438" spans="1:34" ht="14.25" x14ac:dyDescent="0.45">
      <c r="A438" s="8" t="s">
        <v>617</v>
      </c>
      <c r="B438" s="20" t="s">
        <v>46</v>
      </c>
      <c r="C438" s="8" t="s">
        <v>599</v>
      </c>
      <c r="D438" s="7">
        <v>135009115</v>
      </c>
      <c r="E438" s="21">
        <v>5055699651</v>
      </c>
      <c r="F438" s="8" t="s">
        <v>33</v>
      </c>
      <c r="G438" s="198">
        <v>39783</v>
      </c>
      <c r="H438" s="23">
        <f t="shared" ca="1" si="6"/>
        <v>11</v>
      </c>
      <c r="I438" s="23"/>
      <c r="J438" s="24">
        <v>72389</v>
      </c>
      <c r="K438" s="25">
        <v>4</v>
      </c>
      <c r="L438" s="33"/>
      <c r="M438" s="8"/>
      <c r="N438" s="8"/>
      <c r="O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</row>
    <row r="439" spans="1:34" ht="14.25" x14ac:dyDescent="0.45">
      <c r="A439" s="8" t="s">
        <v>262</v>
      </c>
      <c r="B439" s="20" t="s">
        <v>59</v>
      </c>
      <c r="C439" s="8" t="s">
        <v>230</v>
      </c>
      <c r="D439" s="7">
        <v>848860000</v>
      </c>
      <c r="E439" s="21">
        <v>5055790872</v>
      </c>
      <c r="F439" s="8" t="s">
        <v>22</v>
      </c>
      <c r="G439" s="198">
        <v>39405</v>
      </c>
      <c r="H439" s="23">
        <f t="shared" ca="1" si="6"/>
        <v>12</v>
      </c>
      <c r="I439" s="23" t="s">
        <v>23</v>
      </c>
      <c r="J439" s="24">
        <v>116477</v>
      </c>
      <c r="K439" s="25">
        <v>5</v>
      </c>
      <c r="L439" s="33"/>
      <c r="M439" s="8"/>
      <c r="N439" s="8"/>
      <c r="O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</row>
    <row r="440" spans="1:34" ht="14.25" x14ac:dyDescent="0.45">
      <c r="A440" s="8" t="s">
        <v>710</v>
      </c>
      <c r="B440" s="20" t="s">
        <v>20</v>
      </c>
      <c r="C440" s="8" t="s">
        <v>670</v>
      </c>
      <c r="D440" s="7">
        <v>148006984</v>
      </c>
      <c r="E440" s="21">
        <v>3034111882</v>
      </c>
      <c r="F440" s="8" t="s">
        <v>33</v>
      </c>
      <c r="G440" s="198">
        <v>37093</v>
      </c>
      <c r="H440" s="23">
        <f t="shared" ca="1" si="6"/>
        <v>19</v>
      </c>
      <c r="I440" s="23"/>
      <c r="J440" s="24">
        <v>78049</v>
      </c>
      <c r="K440" s="25">
        <v>4</v>
      </c>
      <c r="L440" s="33"/>
      <c r="M440" s="8"/>
      <c r="N440" s="8"/>
      <c r="O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</row>
    <row r="441" spans="1:34" ht="14.25" x14ac:dyDescent="0.45">
      <c r="A441" s="8" t="s">
        <v>334</v>
      </c>
      <c r="B441" s="20" t="s">
        <v>59</v>
      </c>
      <c r="C441" s="8" t="s">
        <v>230</v>
      </c>
      <c r="D441" s="7">
        <v>480005466</v>
      </c>
      <c r="E441" s="21">
        <v>7194252315</v>
      </c>
      <c r="F441" s="8" t="s">
        <v>22</v>
      </c>
      <c r="G441" s="198">
        <v>42694</v>
      </c>
      <c r="H441" s="23">
        <f t="shared" ca="1" si="6"/>
        <v>3</v>
      </c>
      <c r="I441" s="23" t="s">
        <v>38</v>
      </c>
      <c r="J441" s="24">
        <v>94367</v>
      </c>
      <c r="K441" s="25">
        <v>5</v>
      </c>
      <c r="L441" s="33"/>
      <c r="M441" s="8"/>
      <c r="N441" s="8"/>
      <c r="O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</row>
    <row r="442" spans="1:34" ht="14.25" x14ac:dyDescent="0.45">
      <c r="A442" s="8" t="s">
        <v>98</v>
      </c>
      <c r="B442" s="20" t="s">
        <v>59</v>
      </c>
      <c r="C442" s="8" t="s">
        <v>87</v>
      </c>
      <c r="D442" s="7">
        <v>580006281</v>
      </c>
      <c r="E442" s="21">
        <v>9708046670</v>
      </c>
      <c r="F442" s="8" t="s">
        <v>33</v>
      </c>
      <c r="G442" s="198">
        <v>39206</v>
      </c>
      <c r="H442" s="23">
        <f t="shared" ca="1" si="6"/>
        <v>13</v>
      </c>
      <c r="I442" s="23"/>
      <c r="J442" s="24">
        <v>83609</v>
      </c>
      <c r="K442" s="25">
        <v>3</v>
      </c>
      <c r="L442" s="33"/>
      <c r="M442" s="33"/>
      <c r="N442" s="8"/>
      <c r="O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</row>
    <row r="443" spans="1:34" ht="14.25" x14ac:dyDescent="0.45">
      <c r="A443" s="8" t="s">
        <v>320</v>
      </c>
      <c r="B443" s="20" t="s">
        <v>20</v>
      </c>
      <c r="C443" s="8" t="s">
        <v>230</v>
      </c>
      <c r="D443" s="7">
        <v>666567737</v>
      </c>
      <c r="E443" s="21">
        <v>3037848542</v>
      </c>
      <c r="F443" s="8" t="s">
        <v>22</v>
      </c>
      <c r="G443" s="198">
        <v>42113</v>
      </c>
      <c r="H443" s="23">
        <f t="shared" ca="1" si="6"/>
        <v>5</v>
      </c>
      <c r="I443" s="23" t="s">
        <v>42</v>
      </c>
      <c r="J443" s="24">
        <v>101091</v>
      </c>
      <c r="K443" s="25">
        <v>1</v>
      </c>
      <c r="L443" s="33"/>
      <c r="M443" s="8"/>
      <c r="N443" s="8"/>
      <c r="O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</row>
    <row r="444" spans="1:34" ht="14.25" x14ac:dyDescent="0.45">
      <c r="A444" s="8" t="s">
        <v>479</v>
      </c>
      <c r="B444" s="20" t="s">
        <v>46</v>
      </c>
      <c r="C444" s="8" t="s">
        <v>455</v>
      </c>
      <c r="D444" s="7">
        <v>361004205</v>
      </c>
      <c r="E444" s="21">
        <v>5055750692</v>
      </c>
      <c r="F444" s="8" t="s">
        <v>22</v>
      </c>
      <c r="G444" s="198">
        <v>42220</v>
      </c>
      <c r="H444" s="23">
        <f t="shared" ca="1" si="6"/>
        <v>5</v>
      </c>
      <c r="I444" s="23" t="s">
        <v>42</v>
      </c>
      <c r="J444" s="24">
        <v>36379</v>
      </c>
      <c r="K444" s="25">
        <v>2</v>
      </c>
      <c r="L444" s="33"/>
      <c r="M444" s="8"/>
      <c r="N444" s="8"/>
      <c r="O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</row>
    <row r="445" spans="1:34" ht="14.25" x14ac:dyDescent="0.45">
      <c r="A445" s="8" t="s">
        <v>282</v>
      </c>
      <c r="B445" s="20" t="s">
        <v>20</v>
      </c>
      <c r="C445" s="8" t="s">
        <v>230</v>
      </c>
      <c r="D445" s="7">
        <v>239580000</v>
      </c>
      <c r="E445" s="21">
        <v>7198801464</v>
      </c>
      <c r="F445" s="8" t="s">
        <v>28</v>
      </c>
      <c r="G445" s="198">
        <v>42391</v>
      </c>
      <c r="H445" s="23">
        <f t="shared" ca="1" si="6"/>
        <v>4</v>
      </c>
      <c r="I445" s="23"/>
      <c r="J445" s="24">
        <v>19029</v>
      </c>
      <c r="K445" s="25">
        <v>4</v>
      </c>
      <c r="L445" s="33"/>
      <c r="M445" s="8"/>
      <c r="N445" s="8"/>
      <c r="O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</row>
    <row r="446" spans="1:34" ht="14.25" x14ac:dyDescent="0.45">
      <c r="A446" s="8" t="s">
        <v>257</v>
      </c>
      <c r="B446" s="20" t="s">
        <v>59</v>
      </c>
      <c r="C446" s="8" t="s">
        <v>230</v>
      </c>
      <c r="D446" s="7">
        <v>232740000</v>
      </c>
      <c r="E446" s="21">
        <v>7198973095</v>
      </c>
      <c r="F446" s="8" t="s">
        <v>22</v>
      </c>
      <c r="G446" s="198">
        <v>36952</v>
      </c>
      <c r="H446" s="23">
        <f t="shared" ca="1" si="6"/>
        <v>19</v>
      </c>
      <c r="I446" s="23" t="s">
        <v>55</v>
      </c>
      <c r="J446" s="24">
        <v>79702</v>
      </c>
      <c r="K446" s="25">
        <v>4</v>
      </c>
      <c r="L446" s="33"/>
      <c r="M446" s="8"/>
      <c r="N446" s="8"/>
      <c r="O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</row>
    <row r="447" spans="1:34" ht="14.25" x14ac:dyDescent="0.45">
      <c r="A447" s="8" t="s">
        <v>394</v>
      </c>
      <c r="B447" s="20" t="s">
        <v>20</v>
      </c>
      <c r="C447" s="8" t="s">
        <v>379</v>
      </c>
      <c r="D447" s="7">
        <v>666937782</v>
      </c>
      <c r="E447" s="21">
        <v>9702263363</v>
      </c>
      <c r="F447" s="8" t="s">
        <v>22</v>
      </c>
      <c r="G447" s="198">
        <v>36527</v>
      </c>
      <c r="H447" s="23">
        <f t="shared" ca="1" si="6"/>
        <v>20</v>
      </c>
      <c r="I447" s="23" t="s">
        <v>42</v>
      </c>
      <c r="J447" s="24">
        <v>41263</v>
      </c>
      <c r="K447" s="25">
        <v>5</v>
      </c>
      <c r="L447" s="33"/>
      <c r="M447" s="8"/>
      <c r="N447" s="8"/>
      <c r="O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</row>
    <row r="448" spans="1:34" ht="14.25" x14ac:dyDescent="0.45">
      <c r="A448" s="8" t="s">
        <v>69</v>
      </c>
      <c r="B448" s="20" t="s">
        <v>59</v>
      </c>
      <c r="C448" s="8" t="s">
        <v>47</v>
      </c>
      <c r="D448" s="7">
        <v>666227851</v>
      </c>
      <c r="E448" s="21">
        <v>7197852326</v>
      </c>
      <c r="F448" s="8" t="s">
        <v>22</v>
      </c>
      <c r="G448" s="198">
        <v>41446</v>
      </c>
      <c r="H448" s="23">
        <f t="shared" ca="1" si="6"/>
        <v>7</v>
      </c>
      <c r="I448" s="23" t="s">
        <v>23</v>
      </c>
      <c r="J448" s="24">
        <v>65142</v>
      </c>
      <c r="K448" s="25">
        <v>4</v>
      </c>
      <c r="L448" s="33"/>
      <c r="M448" s="26"/>
      <c r="N448" s="8"/>
      <c r="O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</row>
    <row r="449" spans="1:34" ht="14.25" x14ac:dyDescent="0.45">
      <c r="A449" s="8" t="s">
        <v>610</v>
      </c>
      <c r="B449" s="20" t="s">
        <v>20</v>
      </c>
      <c r="C449" s="8" t="s">
        <v>599</v>
      </c>
      <c r="D449" s="7">
        <v>174003006</v>
      </c>
      <c r="E449" s="21">
        <v>5053631883</v>
      </c>
      <c r="F449" s="8" t="s">
        <v>28</v>
      </c>
      <c r="G449" s="198">
        <v>39173</v>
      </c>
      <c r="H449" s="23">
        <f t="shared" ca="1" si="6"/>
        <v>13</v>
      </c>
      <c r="I449" s="23"/>
      <c r="J449" s="24">
        <v>23643</v>
      </c>
      <c r="K449" s="25">
        <v>5</v>
      </c>
      <c r="L449" s="33"/>
      <c r="M449" s="8"/>
      <c r="N449" s="8"/>
      <c r="O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</row>
    <row r="450" spans="1:34" ht="14.25" x14ac:dyDescent="0.45">
      <c r="A450" s="8" t="s">
        <v>129</v>
      </c>
      <c r="B450" s="20" t="s">
        <v>46</v>
      </c>
      <c r="C450" s="8" t="s">
        <v>87</v>
      </c>
      <c r="D450" s="7">
        <v>761180000</v>
      </c>
      <c r="E450" s="21">
        <v>9702005810</v>
      </c>
      <c r="F450" s="8" t="s">
        <v>33</v>
      </c>
      <c r="G450" s="198">
        <v>38559</v>
      </c>
      <c r="H450" s="23">
        <f t="shared" ref="H450:H513" ca="1" si="7">DATEDIF(G450,TODAY(),"Y")</f>
        <v>15</v>
      </c>
      <c r="I450" s="23"/>
      <c r="J450" s="24">
        <v>117889</v>
      </c>
      <c r="K450" s="25">
        <v>5</v>
      </c>
      <c r="L450" s="33"/>
      <c r="M450" s="8"/>
      <c r="N450" s="8"/>
      <c r="O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</row>
    <row r="451" spans="1:34" ht="14.25" x14ac:dyDescent="0.45">
      <c r="A451" s="8" t="s">
        <v>155</v>
      </c>
      <c r="B451" s="20" t="s">
        <v>59</v>
      </c>
      <c r="C451" s="8" t="s">
        <v>152</v>
      </c>
      <c r="D451" s="7">
        <v>973003654</v>
      </c>
      <c r="E451" s="21">
        <v>9707405629</v>
      </c>
      <c r="F451" s="8" t="s">
        <v>22</v>
      </c>
      <c r="G451" s="198">
        <v>39553</v>
      </c>
      <c r="H451" s="23">
        <f t="shared" ca="1" si="7"/>
        <v>12</v>
      </c>
      <c r="I451" s="23" t="s">
        <v>23</v>
      </c>
      <c r="J451" s="24">
        <v>65815</v>
      </c>
      <c r="K451" s="25">
        <v>2</v>
      </c>
      <c r="L451" s="33"/>
      <c r="M451" s="8"/>
      <c r="N451" s="8"/>
      <c r="O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</row>
    <row r="452" spans="1:34" ht="14.25" x14ac:dyDescent="0.45">
      <c r="A452" s="8" t="s">
        <v>510</v>
      </c>
      <c r="B452" s="20" t="s">
        <v>46</v>
      </c>
      <c r="C452" s="8" t="s">
        <v>498</v>
      </c>
      <c r="D452" s="7">
        <v>955008219</v>
      </c>
      <c r="E452" s="21">
        <v>3034471952</v>
      </c>
      <c r="F452" s="8" t="s">
        <v>22</v>
      </c>
      <c r="G452" s="198">
        <v>36490</v>
      </c>
      <c r="H452" s="23">
        <f t="shared" ca="1" si="7"/>
        <v>20</v>
      </c>
      <c r="I452" s="23" t="s">
        <v>23</v>
      </c>
      <c r="J452" s="24">
        <v>54041</v>
      </c>
      <c r="K452" s="25">
        <v>3</v>
      </c>
      <c r="L452" s="33"/>
      <c r="M452" s="8"/>
      <c r="N452" s="8"/>
      <c r="O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</row>
    <row r="453" spans="1:34" ht="14.25" x14ac:dyDescent="0.45">
      <c r="A453" s="8" t="s">
        <v>244</v>
      </c>
      <c r="B453" s="20" t="s">
        <v>37</v>
      </c>
      <c r="C453" s="8" t="s">
        <v>230</v>
      </c>
      <c r="D453" s="7">
        <v>600006662</v>
      </c>
      <c r="E453" s="21">
        <v>3037710498</v>
      </c>
      <c r="F453" s="8" t="s">
        <v>22</v>
      </c>
      <c r="G453" s="198">
        <v>43479</v>
      </c>
      <c r="H453" s="23">
        <f t="shared" ca="1" si="7"/>
        <v>1</v>
      </c>
      <c r="I453" s="23" t="s">
        <v>38</v>
      </c>
      <c r="J453" s="24">
        <v>45791</v>
      </c>
      <c r="K453" s="25">
        <v>2</v>
      </c>
      <c r="L453" s="33"/>
      <c r="M453" s="8"/>
      <c r="N453" s="8"/>
      <c r="O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</row>
    <row r="454" spans="1:34" ht="14.25" x14ac:dyDescent="0.45">
      <c r="A454" s="8" t="s">
        <v>105</v>
      </c>
      <c r="B454" s="20" t="s">
        <v>59</v>
      </c>
      <c r="C454" s="8" t="s">
        <v>87</v>
      </c>
      <c r="D454" s="7">
        <v>397006395</v>
      </c>
      <c r="E454" s="21">
        <v>5056196095</v>
      </c>
      <c r="F454" s="8" t="s">
        <v>33</v>
      </c>
      <c r="G454" s="198">
        <v>39152</v>
      </c>
      <c r="H454" s="23">
        <f t="shared" ca="1" si="7"/>
        <v>13</v>
      </c>
      <c r="I454" s="23"/>
      <c r="J454" s="24">
        <v>112834</v>
      </c>
      <c r="K454" s="25">
        <v>5</v>
      </c>
      <c r="L454" s="33"/>
      <c r="M454" s="8"/>
      <c r="N454" s="8"/>
      <c r="O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</row>
    <row r="455" spans="1:34" ht="14.25" x14ac:dyDescent="0.45">
      <c r="A455" s="8" t="s">
        <v>728</v>
      </c>
      <c r="B455" s="20" t="s">
        <v>20</v>
      </c>
      <c r="C455" s="8" t="s">
        <v>670</v>
      </c>
      <c r="D455" s="7">
        <v>838004893</v>
      </c>
      <c r="E455" s="21">
        <v>7198443818</v>
      </c>
      <c r="F455" s="8" t="s">
        <v>22</v>
      </c>
      <c r="G455" s="198">
        <v>41651</v>
      </c>
      <c r="H455" s="23">
        <f t="shared" ca="1" si="7"/>
        <v>6</v>
      </c>
      <c r="I455" s="23" t="s">
        <v>53</v>
      </c>
      <c r="J455" s="24">
        <v>107369</v>
      </c>
      <c r="K455" s="25">
        <v>2</v>
      </c>
      <c r="L455" s="33"/>
      <c r="M455" s="8"/>
      <c r="N455" s="8"/>
      <c r="O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</row>
    <row r="456" spans="1:34" ht="14.25" x14ac:dyDescent="0.45">
      <c r="A456" s="8" t="s">
        <v>723</v>
      </c>
      <c r="B456" s="20" t="s">
        <v>20</v>
      </c>
      <c r="C456" s="8" t="s">
        <v>670</v>
      </c>
      <c r="D456" s="7">
        <v>903990000</v>
      </c>
      <c r="E456" s="21">
        <v>9701630739</v>
      </c>
      <c r="F456" s="8" t="s">
        <v>22</v>
      </c>
      <c r="G456" s="198">
        <v>42906</v>
      </c>
      <c r="H456" s="23">
        <f t="shared" ca="1" si="7"/>
        <v>3</v>
      </c>
      <c r="I456" s="23" t="s">
        <v>23</v>
      </c>
      <c r="J456" s="24">
        <v>104782</v>
      </c>
      <c r="K456" s="25">
        <v>5</v>
      </c>
      <c r="L456" s="33"/>
      <c r="M456" s="8"/>
      <c r="N456" s="8"/>
      <c r="O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</row>
    <row r="457" spans="1:34" ht="14.25" x14ac:dyDescent="0.45">
      <c r="A457" s="8" t="s">
        <v>646</v>
      </c>
      <c r="B457" s="20" t="s">
        <v>59</v>
      </c>
      <c r="C457" s="8" t="s">
        <v>599</v>
      </c>
      <c r="D457" s="7">
        <v>666758827</v>
      </c>
      <c r="E457" s="21">
        <v>9704998145</v>
      </c>
      <c r="F457" s="8" t="s">
        <v>29</v>
      </c>
      <c r="G457" s="198">
        <v>38992</v>
      </c>
      <c r="H457" s="23">
        <f t="shared" ca="1" si="7"/>
        <v>13</v>
      </c>
      <c r="I457" s="23" t="s">
        <v>53</v>
      </c>
      <c r="J457" s="24">
        <v>56417</v>
      </c>
      <c r="K457" s="25">
        <v>2</v>
      </c>
      <c r="L457" s="33"/>
      <c r="M457" s="8"/>
      <c r="N457" s="8"/>
      <c r="O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</row>
    <row r="458" spans="1:34" ht="14.25" x14ac:dyDescent="0.45">
      <c r="A458" s="8" t="s">
        <v>296</v>
      </c>
      <c r="B458" s="20" t="s">
        <v>59</v>
      </c>
      <c r="C458" s="8" t="s">
        <v>230</v>
      </c>
      <c r="D458" s="7">
        <v>126008105</v>
      </c>
      <c r="E458" s="21">
        <v>5053557946</v>
      </c>
      <c r="F458" s="8" t="s">
        <v>22</v>
      </c>
      <c r="G458" s="198">
        <v>37455</v>
      </c>
      <c r="H458" s="23">
        <f t="shared" ca="1" si="7"/>
        <v>18</v>
      </c>
      <c r="I458" s="23" t="s">
        <v>53</v>
      </c>
      <c r="J458" s="24">
        <v>108214</v>
      </c>
      <c r="K458" s="25">
        <v>2</v>
      </c>
      <c r="L458" s="33"/>
      <c r="M458" s="8"/>
      <c r="N458" s="8"/>
      <c r="O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</row>
    <row r="459" spans="1:34" ht="14.25" x14ac:dyDescent="0.45">
      <c r="A459" s="8" t="s">
        <v>569</v>
      </c>
      <c r="B459" s="20" t="s">
        <v>20</v>
      </c>
      <c r="C459" s="8" t="s">
        <v>515</v>
      </c>
      <c r="D459" s="7">
        <v>121007805</v>
      </c>
      <c r="E459" s="21">
        <v>7192917217</v>
      </c>
      <c r="F459" s="8" t="s">
        <v>22</v>
      </c>
      <c r="G459" s="198">
        <v>38455</v>
      </c>
      <c r="H459" s="23">
        <f t="shared" ca="1" si="7"/>
        <v>15</v>
      </c>
      <c r="I459" s="23" t="s">
        <v>55</v>
      </c>
      <c r="J459" s="24">
        <v>39283</v>
      </c>
      <c r="K459" s="25">
        <v>2</v>
      </c>
      <c r="L459" s="33"/>
      <c r="M459" s="8"/>
      <c r="N459" s="8"/>
      <c r="O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</row>
    <row r="460" spans="1:34" ht="14.25" x14ac:dyDescent="0.45">
      <c r="A460" s="8" t="s">
        <v>665</v>
      </c>
      <c r="B460" s="20" t="s">
        <v>59</v>
      </c>
      <c r="C460" s="8" t="s">
        <v>599</v>
      </c>
      <c r="D460" s="7">
        <v>691005961</v>
      </c>
      <c r="E460" s="21">
        <v>7198244224</v>
      </c>
      <c r="F460" s="8" t="s">
        <v>28</v>
      </c>
      <c r="G460" s="198">
        <v>39165</v>
      </c>
      <c r="H460" s="23">
        <f t="shared" ca="1" si="7"/>
        <v>13</v>
      </c>
      <c r="I460" s="23"/>
      <c r="J460" s="24">
        <v>16943</v>
      </c>
      <c r="K460" s="25">
        <v>5</v>
      </c>
      <c r="L460" s="33"/>
      <c r="M460" s="8"/>
      <c r="N460" s="8"/>
      <c r="O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</row>
    <row r="461" spans="1:34" ht="14.25" x14ac:dyDescent="0.45">
      <c r="A461" s="8" t="s">
        <v>136</v>
      </c>
      <c r="B461" s="20" t="s">
        <v>52</v>
      </c>
      <c r="C461" s="8" t="s">
        <v>87</v>
      </c>
      <c r="D461" s="7">
        <v>258007653</v>
      </c>
      <c r="E461" s="21">
        <v>5054980674</v>
      </c>
      <c r="F461" s="8" t="s">
        <v>33</v>
      </c>
      <c r="G461" s="198">
        <v>38423</v>
      </c>
      <c r="H461" s="23">
        <f t="shared" ca="1" si="7"/>
        <v>15</v>
      </c>
      <c r="I461" s="23"/>
      <c r="J461" s="24">
        <v>84995</v>
      </c>
      <c r="K461" s="25">
        <v>2</v>
      </c>
      <c r="L461" s="33"/>
      <c r="M461" s="8"/>
      <c r="N461" s="8"/>
      <c r="O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</row>
    <row r="462" spans="1:34" ht="14.25" x14ac:dyDescent="0.45">
      <c r="A462" s="8" t="s">
        <v>704</v>
      </c>
      <c r="B462" s="20" t="s">
        <v>46</v>
      </c>
      <c r="C462" s="8" t="s">
        <v>670</v>
      </c>
      <c r="D462" s="7">
        <v>493006769</v>
      </c>
      <c r="E462" s="21">
        <v>3033679666</v>
      </c>
      <c r="F462" s="8" t="s">
        <v>22</v>
      </c>
      <c r="G462" s="198">
        <v>41632</v>
      </c>
      <c r="H462" s="23">
        <f t="shared" ca="1" si="7"/>
        <v>6</v>
      </c>
      <c r="I462" s="23" t="s">
        <v>42</v>
      </c>
      <c r="J462" s="24">
        <v>63730</v>
      </c>
      <c r="K462" s="25">
        <v>4</v>
      </c>
      <c r="L462" s="33"/>
      <c r="M462" s="8"/>
      <c r="N462" s="8"/>
      <c r="O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</row>
    <row r="463" spans="1:34" ht="14.25" x14ac:dyDescent="0.45">
      <c r="A463" s="8" t="s">
        <v>449</v>
      </c>
      <c r="B463" s="20" t="s">
        <v>59</v>
      </c>
      <c r="C463" s="8" t="s">
        <v>450</v>
      </c>
      <c r="D463" s="7">
        <v>242590000</v>
      </c>
      <c r="E463" s="21">
        <v>7196565171</v>
      </c>
      <c r="F463" s="8" t="s">
        <v>33</v>
      </c>
      <c r="G463" s="198">
        <v>38871</v>
      </c>
      <c r="H463" s="23">
        <f t="shared" ca="1" si="7"/>
        <v>14</v>
      </c>
      <c r="I463" s="23"/>
      <c r="J463" s="24">
        <v>59162</v>
      </c>
      <c r="K463" s="25">
        <v>4</v>
      </c>
      <c r="L463" s="33"/>
      <c r="M463" s="8"/>
      <c r="N463" s="8"/>
      <c r="O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</row>
    <row r="464" spans="1:34" ht="14.25" x14ac:dyDescent="0.45">
      <c r="A464" s="8" t="s">
        <v>279</v>
      </c>
      <c r="B464" s="20" t="s">
        <v>37</v>
      </c>
      <c r="C464" s="8" t="s">
        <v>230</v>
      </c>
      <c r="D464" s="7">
        <v>490240000</v>
      </c>
      <c r="E464" s="21">
        <v>7191397811</v>
      </c>
      <c r="F464" s="8" t="s">
        <v>22</v>
      </c>
      <c r="G464" s="198">
        <v>41625</v>
      </c>
      <c r="H464" s="23">
        <f t="shared" ca="1" si="7"/>
        <v>6</v>
      </c>
      <c r="I464" s="23" t="s">
        <v>42</v>
      </c>
      <c r="J464" s="24">
        <v>93403</v>
      </c>
      <c r="K464" s="25">
        <v>1</v>
      </c>
      <c r="L464" s="33"/>
      <c r="M464" s="8"/>
      <c r="N464" s="8"/>
      <c r="O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</row>
    <row r="465" spans="1:34" ht="14.25" x14ac:dyDescent="0.45">
      <c r="A465" s="8" t="s">
        <v>253</v>
      </c>
      <c r="B465" s="20" t="s">
        <v>59</v>
      </c>
      <c r="C465" s="8" t="s">
        <v>230</v>
      </c>
      <c r="D465" s="7">
        <v>497003020</v>
      </c>
      <c r="E465" s="21">
        <v>3035871924</v>
      </c>
      <c r="F465" s="8" t="s">
        <v>33</v>
      </c>
      <c r="G465" s="198">
        <v>39941</v>
      </c>
      <c r="H465" s="23">
        <f t="shared" ca="1" si="7"/>
        <v>11</v>
      </c>
      <c r="I465" s="23"/>
      <c r="J465" s="24">
        <v>76032</v>
      </c>
      <c r="K465" s="25">
        <v>3</v>
      </c>
      <c r="L465" s="33"/>
      <c r="M465" s="8"/>
      <c r="N465" s="8"/>
      <c r="O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</row>
    <row r="466" spans="1:34" ht="14.25" x14ac:dyDescent="0.45">
      <c r="A466" s="8" t="s">
        <v>338</v>
      </c>
      <c r="B466" s="20" t="s">
        <v>46</v>
      </c>
      <c r="C466" s="8" t="s">
        <v>230</v>
      </c>
      <c r="D466" s="7">
        <v>213006758</v>
      </c>
      <c r="E466" s="21">
        <v>7192888726</v>
      </c>
      <c r="F466" s="8" t="s">
        <v>22</v>
      </c>
      <c r="G466" s="198">
        <v>39622</v>
      </c>
      <c r="H466" s="23">
        <f t="shared" ca="1" si="7"/>
        <v>12</v>
      </c>
      <c r="I466" s="23" t="s">
        <v>53</v>
      </c>
      <c r="J466" s="24">
        <v>90750</v>
      </c>
      <c r="K466" s="25">
        <v>1</v>
      </c>
      <c r="L466" s="33"/>
      <c r="M466" s="8"/>
      <c r="N466" s="8"/>
      <c r="O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</row>
    <row r="467" spans="1:34" ht="14.25" x14ac:dyDescent="0.45">
      <c r="A467" s="8" t="s">
        <v>627</v>
      </c>
      <c r="B467" s="20" t="s">
        <v>59</v>
      </c>
      <c r="C467" s="8" t="s">
        <v>599</v>
      </c>
      <c r="D467" s="7">
        <v>601003680</v>
      </c>
      <c r="E467" s="21">
        <v>7195842116</v>
      </c>
      <c r="F467" s="8" t="s">
        <v>22</v>
      </c>
      <c r="G467" s="198">
        <v>38677</v>
      </c>
      <c r="H467" s="23">
        <f t="shared" ca="1" si="7"/>
        <v>14</v>
      </c>
      <c r="I467" s="23" t="s">
        <v>53</v>
      </c>
      <c r="J467" s="24">
        <v>87701</v>
      </c>
      <c r="K467" s="25">
        <v>3</v>
      </c>
      <c r="L467" s="33"/>
      <c r="M467" s="8"/>
      <c r="N467" s="8"/>
      <c r="O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</row>
    <row r="468" spans="1:34" ht="14.25" x14ac:dyDescent="0.45">
      <c r="A468" s="8" t="s">
        <v>433</v>
      </c>
      <c r="B468" s="20" t="s">
        <v>59</v>
      </c>
      <c r="C468" s="8" t="s">
        <v>428</v>
      </c>
      <c r="D468" s="7">
        <v>662003216</v>
      </c>
      <c r="E468" s="21">
        <v>7194221208</v>
      </c>
      <c r="F468" s="8" t="s">
        <v>33</v>
      </c>
      <c r="G468" s="198">
        <v>43676</v>
      </c>
      <c r="H468" s="23">
        <f t="shared" ca="1" si="7"/>
        <v>1</v>
      </c>
      <c r="I468" s="23"/>
      <c r="J468" s="24">
        <v>99132</v>
      </c>
      <c r="K468" s="25">
        <v>4</v>
      </c>
      <c r="L468" s="33"/>
      <c r="M468" s="8"/>
      <c r="N468" s="8"/>
      <c r="O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</row>
    <row r="469" spans="1:34" ht="14.25" x14ac:dyDescent="0.45">
      <c r="A469" s="8" t="s">
        <v>464</v>
      </c>
      <c r="B469" s="20" t="s">
        <v>37</v>
      </c>
      <c r="C469" s="8" t="s">
        <v>455</v>
      </c>
      <c r="D469" s="7">
        <v>666372726</v>
      </c>
      <c r="E469" s="21">
        <v>7196525807</v>
      </c>
      <c r="F469" s="8" t="s">
        <v>22</v>
      </c>
      <c r="G469" s="198">
        <v>38044</v>
      </c>
      <c r="H469" s="23">
        <f t="shared" ca="1" si="7"/>
        <v>16</v>
      </c>
      <c r="I469" s="23" t="s">
        <v>38</v>
      </c>
      <c r="J469" s="24">
        <v>102749</v>
      </c>
      <c r="K469" s="25">
        <v>2</v>
      </c>
      <c r="L469" s="33"/>
      <c r="M469" s="8"/>
      <c r="N469" s="8"/>
      <c r="O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</row>
    <row r="470" spans="1:34" ht="14.25" x14ac:dyDescent="0.45">
      <c r="A470" s="8" t="s">
        <v>616</v>
      </c>
      <c r="B470" s="20" t="s">
        <v>52</v>
      </c>
      <c r="C470" s="8" t="s">
        <v>599</v>
      </c>
      <c r="D470" s="7">
        <v>507004803</v>
      </c>
      <c r="E470" s="21">
        <v>3036593848</v>
      </c>
      <c r="F470" s="8" t="s">
        <v>22</v>
      </c>
      <c r="G470" s="198">
        <v>43382</v>
      </c>
      <c r="H470" s="23">
        <f t="shared" ca="1" si="7"/>
        <v>1</v>
      </c>
      <c r="I470" s="23" t="s">
        <v>53</v>
      </c>
      <c r="J470" s="24">
        <v>30611</v>
      </c>
      <c r="K470" s="25">
        <v>5</v>
      </c>
      <c r="L470" s="33"/>
      <c r="M470" s="8"/>
      <c r="N470" s="8"/>
      <c r="O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</row>
    <row r="471" spans="1:34" ht="14.25" x14ac:dyDescent="0.45">
      <c r="A471" s="8" t="s">
        <v>231</v>
      </c>
      <c r="B471" s="20" t="s">
        <v>27</v>
      </c>
      <c r="C471" s="8" t="s">
        <v>230</v>
      </c>
      <c r="D471" s="7">
        <v>951005979</v>
      </c>
      <c r="E471" s="21">
        <v>7196969994</v>
      </c>
      <c r="F471" s="8" t="s">
        <v>22</v>
      </c>
      <c r="G471" s="198">
        <v>38895</v>
      </c>
      <c r="H471" s="23">
        <f t="shared" ca="1" si="7"/>
        <v>14</v>
      </c>
      <c r="I471" s="23" t="s">
        <v>53</v>
      </c>
      <c r="J471" s="24">
        <v>80718</v>
      </c>
      <c r="K471" s="25">
        <v>2</v>
      </c>
      <c r="L471" s="33"/>
      <c r="M471" s="8"/>
      <c r="N471" s="8"/>
      <c r="O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</row>
    <row r="472" spans="1:34" ht="14.25" x14ac:dyDescent="0.45">
      <c r="A472" s="8" t="s">
        <v>118</v>
      </c>
      <c r="B472" s="20" t="s">
        <v>59</v>
      </c>
      <c r="C472" s="8" t="s">
        <v>87</v>
      </c>
      <c r="D472" s="7">
        <v>767009835</v>
      </c>
      <c r="E472" s="21">
        <v>3038317543</v>
      </c>
      <c r="F472" s="8" t="s">
        <v>29</v>
      </c>
      <c r="G472" s="198">
        <v>37470</v>
      </c>
      <c r="H472" s="23">
        <f t="shared" ca="1" si="7"/>
        <v>18</v>
      </c>
      <c r="I472" s="23" t="s">
        <v>23</v>
      </c>
      <c r="J472" s="24">
        <v>35495</v>
      </c>
      <c r="K472" s="25">
        <v>3</v>
      </c>
      <c r="L472" s="33"/>
      <c r="M472" s="8"/>
      <c r="N472" s="8"/>
      <c r="O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</row>
    <row r="473" spans="1:34" ht="14.25" x14ac:dyDescent="0.45">
      <c r="A473" s="8" t="s">
        <v>567</v>
      </c>
      <c r="B473" s="20" t="s">
        <v>46</v>
      </c>
      <c r="C473" s="8" t="s">
        <v>515</v>
      </c>
      <c r="D473" s="7">
        <v>158006547</v>
      </c>
      <c r="E473" s="21">
        <v>5056245634</v>
      </c>
      <c r="F473" s="8" t="s">
        <v>22</v>
      </c>
      <c r="G473" s="198">
        <v>43168</v>
      </c>
      <c r="H473" s="23">
        <f t="shared" ca="1" si="7"/>
        <v>2</v>
      </c>
      <c r="I473" s="23" t="s">
        <v>23</v>
      </c>
      <c r="J473" s="24">
        <v>84902</v>
      </c>
      <c r="K473" s="25">
        <v>5</v>
      </c>
      <c r="L473" s="33"/>
      <c r="M473" s="8"/>
      <c r="N473" s="8"/>
      <c r="O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</row>
    <row r="474" spans="1:34" ht="14.25" x14ac:dyDescent="0.45">
      <c r="A474" s="8" t="s">
        <v>170</v>
      </c>
      <c r="B474" s="20" t="s">
        <v>59</v>
      </c>
      <c r="C474" s="8" t="s">
        <v>162</v>
      </c>
      <c r="D474" s="7">
        <v>666284586</v>
      </c>
      <c r="E474" s="21">
        <v>9708440900</v>
      </c>
      <c r="F474" s="8" t="s">
        <v>22</v>
      </c>
      <c r="G474" s="198">
        <v>39381</v>
      </c>
      <c r="H474" s="23">
        <f t="shared" ca="1" si="7"/>
        <v>12</v>
      </c>
      <c r="I474" s="23" t="s">
        <v>53</v>
      </c>
      <c r="J474" s="24">
        <v>66145</v>
      </c>
      <c r="K474" s="25">
        <v>1</v>
      </c>
      <c r="L474" s="33"/>
      <c r="M474" s="8"/>
      <c r="N474" s="8"/>
      <c r="O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</row>
    <row r="475" spans="1:34" ht="14.25" x14ac:dyDescent="0.45">
      <c r="A475" s="8" t="s">
        <v>565</v>
      </c>
      <c r="B475" s="20" t="s">
        <v>20</v>
      </c>
      <c r="C475" s="8" t="s">
        <v>515</v>
      </c>
      <c r="D475" s="7">
        <v>666430920</v>
      </c>
      <c r="E475" s="21">
        <v>5051658481</v>
      </c>
      <c r="F475" s="8" t="s">
        <v>33</v>
      </c>
      <c r="G475" s="198">
        <v>36962</v>
      </c>
      <c r="H475" s="23">
        <f t="shared" ca="1" si="7"/>
        <v>19</v>
      </c>
      <c r="I475" s="23"/>
      <c r="J475" s="24">
        <v>79926</v>
      </c>
      <c r="K475" s="25">
        <v>2</v>
      </c>
      <c r="L475" s="33"/>
      <c r="M475" s="8"/>
      <c r="N475" s="8"/>
      <c r="O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</row>
    <row r="476" spans="1:34" ht="14.25" x14ac:dyDescent="0.45">
      <c r="A476" s="8" t="s">
        <v>675</v>
      </c>
      <c r="B476" s="20" t="s">
        <v>46</v>
      </c>
      <c r="C476" s="8" t="s">
        <v>670</v>
      </c>
      <c r="D476" s="7">
        <v>907008271</v>
      </c>
      <c r="E476" s="21">
        <v>7197091949</v>
      </c>
      <c r="F476" s="8" t="s">
        <v>28</v>
      </c>
      <c r="G476" s="198">
        <v>38129</v>
      </c>
      <c r="H476" s="23">
        <f t="shared" ca="1" si="7"/>
        <v>16</v>
      </c>
      <c r="I476" s="23"/>
      <c r="J476" s="24">
        <v>35566</v>
      </c>
      <c r="K476" s="25">
        <v>4</v>
      </c>
      <c r="L476" s="33"/>
      <c r="M476" s="8"/>
      <c r="N476" s="8"/>
      <c r="O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</row>
    <row r="477" spans="1:34" ht="14.25" x14ac:dyDescent="0.45">
      <c r="A477" s="8" t="s">
        <v>276</v>
      </c>
      <c r="B477" s="20" t="s">
        <v>46</v>
      </c>
      <c r="C477" s="8" t="s">
        <v>230</v>
      </c>
      <c r="D477" s="7">
        <v>251160000</v>
      </c>
      <c r="E477" s="21">
        <v>9705610944</v>
      </c>
      <c r="F477" s="8" t="s">
        <v>33</v>
      </c>
      <c r="G477" s="198">
        <v>38489</v>
      </c>
      <c r="H477" s="23">
        <f t="shared" ca="1" si="7"/>
        <v>15</v>
      </c>
      <c r="I477" s="23"/>
      <c r="J477" s="24">
        <v>32221</v>
      </c>
      <c r="K477" s="25">
        <v>3</v>
      </c>
      <c r="L477" s="33"/>
      <c r="M477" s="8"/>
      <c r="N477" s="8"/>
      <c r="O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</row>
    <row r="478" spans="1:34" ht="14.25" x14ac:dyDescent="0.45">
      <c r="A478" s="8" t="s">
        <v>465</v>
      </c>
      <c r="B478" s="20" t="s">
        <v>52</v>
      </c>
      <c r="C478" s="8" t="s">
        <v>455</v>
      </c>
      <c r="D478" s="7">
        <v>573880000</v>
      </c>
      <c r="E478" s="21">
        <v>9704605984</v>
      </c>
      <c r="F478" s="8" t="s">
        <v>22</v>
      </c>
      <c r="G478" s="198">
        <v>38437</v>
      </c>
      <c r="H478" s="23">
        <f t="shared" ca="1" si="7"/>
        <v>15</v>
      </c>
      <c r="I478" s="23" t="s">
        <v>53</v>
      </c>
      <c r="J478" s="24">
        <v>83266</v>
      </c>
      <c r="K478" s="25">
        <v>5</v>
      </c>
      <c r="L478" s="33"/>
      <c r="M478" s="8"/>
      <c r="N478" s="8"/>
      <c r="O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</row>
    <row r="479" spans="1:34" ht="14.25" x14ac:dyDescent="0.45">
      <c r="A479" s="8" t="s">
        <v>352</v>
      </c>
      <c r="B479" s="20" t="s">
        <v>52</v>
      </c>
      <c r="C479" s="8" t="s">
        <v>230</v>
      </c>
      <c r="D479" s="7">
        <v>785300000</v>
      </c>
      <c r="E479" s="21">
        <v>5056657361</v>
      </c>
      <c r="F479" s="8" t="s">
        <v>22</v>
      </c>
      <c r="G479" s="198">
        <v>41681</v>
      </c>
      <c r="H479" s="23">
        <f t="shared" ca="1" si="7"/>
        <v>6</v>
      </c>
      <c r="I479" s="23" t="s">
        <v>23</v>
      </c>
      <c r="J479" s="24">
        <v>54199</v>
      </c>
      <c r="K479" s="25">
        <v>3</v>
      </c>
      <c r="L479" s="33"/>
      <c r="M479" s="8"/>
      <c r="N479" s="8"/>
      <c r="O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</row>
    <row r="480" spans="1:34" ht="14.25" x14ac:dyDescent="0.45">
      <c r="A480" s="8" t="s">
        <v>240</v>
      </c>
      <c r="B480" s="20" t="s">
        <v>59</v>
      </c>
      <c r="C480" s="8" t="s">
        <v>230</v>
      </c>
      <c r="D480" s="7">
        <v>304460000</v>
      </c>
      <c r="E480" s="21">
        <v>9707577867</v>
      </c>
      <c r="F480" s="8" t="s">
        <v>33</v>
      </c>
      <c r="G480" s="198">
        <v>37729</v>
      </c>
      <c r="H480" s="23">
        <f t="shared" ca="1" si="7"/>
        <v>17</v>
      </c>
      <c r="I480" s="23"/>
      <c r="J480" s="24">
        <v>83569</v>
      </c>
      <c r="K480" s="25">
        <v>3</v>
      </c>
      <c r="L480" s="33"/>
      <c r="M480" s="8"/>
      <c r="N480" s="8"/>
      <c r="O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</row>
    <row r="481" spans="1:34" ht="14.25" x14ac:dyDescent="0.45">
      <c r="A481" s="8" t="s">
        <v>732</v>
      </c>
      <c r="B481" s="20" t="s">
        <v>37</v>
      </c>
      <c r="C481" s="8" t="s">
        <v>670</v>
      </c>
      <c r="D481" s="7">
        <v>700780000</v>
      </c>
      <c r="E481" s="21">
        <v>3034626281</v>
      </c>
      <c r="F481" s="8" t="s">
        <v>33</v>
      </c>
      <c r="G481" s="198">
        <v>40369</v>
      </c>
      <c r="H481" s="23">
        <f t="shared" ca="1" si="7"/>
        <v>10</v>
      </c>
      <c r="I481" s="23"/>
      <c r="J481" s="24">
        <v>101819</v>
      </c>
      <c r="K481" s="25">
        <v>5</v>
      </c>
      <c r="L481" s="33"/>
      <c r="M481" s="8"/>
      <c r="N481" s="8"/>
      <c r="O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</row>
    <row r="482" spans="1:34" ht="14.25" x14ac:dyDescent="0.45">
      <c r="A482" s="8" t="s">
        <v>163</v>
      </c>
      <c r="B482" s="20" t="s">
        <v>37</v>
      </c>
      <c r="C482" s="8" t="s">
        <v>162</v>
      </c>
      <c r="D482" s="7">
        <v>666709730</v>
      </c>
      <c r="E482" s="21">
        <v>3036738901</v>
      </c>
      <c r="F482" s="8" t="s">
        <v>22</v>
      </c>
      <c r="G482" s="198">
        <v>38791</v>
      </c>
      <c r="H482" s="23">
        <f t="shared" ca="1" si="7"/>
        <v>14</v>
      </c>
      <c r="I482" s="23" t="s">
        <v>23</v>
      </c>
      <c r="J482" s="24">
        <v>105758</v>
      </c>
      <c r="K482" s="25">
        <v>4</v>
      </c>
      <c r="L482" s="33"/>
      <c r="M482" s="8"/>
      <c r="N482" s="8"/>
      <c r="O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</row>
    <row r="483" spans="1:34" ht="14.25" x14ac:dyDescent="0.45">
      <c r="A483" s="8" t="s">
        <v>86</v>
      </c>
      <c r="B483" s="20" t="s">
        <v>59</v>
      </c>
      <c r="C483" s="8" t="s">
        <v>87</v>
      </c>
      <c r="D483" s="7">
        <v>885840000</v>
      </c>
      <c r="E483" s="21">
        <v>7194633649</v>
      </c>
      <c r="F483" s="8" t="s">
        <v>22</v>
      </c>
      <c r="G483" s="198">
        <v>43805</v>
      </c>
      <c r="H483" s="23">
        <f t="shared" ca="1" si="7"/>
        <v>0</v>
      </c>
      <c r="I483" s="23" t="s">
        <v>38</v>
      </c>
      <c r="J483" s="24">
        <v>102722</v>
      </c>
      <c r="K483" s="25">
        <v>3</v>
      </c>
      <c r="L483" s="33"/>
      <c r="M483" s="8"/>
      <c r="N483" s="8"/>
      <c r="O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</row>
    <row r="484" spans="1:34" ht="14.25" x14ac:dyDescent="0.45">
      <c r="A484" s="8" t="s">
        <v>658</v>
      </c>
      <c r="B484" s="20" t="s">
        <v>20</v>
      </c>
      <c r="C484" s="8" t="s">
        <v>599</v>
      </c>
      <c r="D484" s="7">
        <v>712006277</v>
      </c>
      <c r="E484" s="21">
        <v>3035442791</v>
      </c>
      <c r="F484" s="8" t="s">
        <v>33</v>
      </c>
      <c r="G484" s="198">
        <v>39374</v>
      </c>
      <c r="H484" s="23">
        <f t="shared" ca="1" si="7"/>
        <v>12</v>
      </c>
      <c r="I484" s="23"/>
      <c r="J484" s="24">
        <v>77946</v>
      </c>
      <c r="K484" s="25">
        <v>4</v>
      </c>
      <c r="L484" s="33"/>
      <c r="M484" s="8"/>
      <c r="N484" s="8"/>
      <c r="O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</row>
    <row r="485" spans="1:34" ht="14.25" x14ac:dyDescent="0.45">
      <c r="A485" s="8" t="s">
        <v>442</v>
      </c>
      <c r="B485" s="20" t="s">
        <v>20</v>
      </c>
      <c r="C485" s="8" t="s">
        <v>428</v>
      </c>
      <c r="D485" s="7">
        <v>181005406</v>
      </c>
      <c r="E485" s="21">
        <v>9707451745</v>
      </c>
      <c r="F485" s="8" t="s">
        <v>33</v>
      </c>
      <c r="G485" s="198">
        <v>39351</v>
      </c>
      <c r="H485" s="23">
        <f t="shared" ca="1" si="7"/>
        <v>12</v>
      </c>
      <c r="I485" s="23"/>
      <c r="J485" s="24">
        <v>95674</v>
      </c>
      <c r="K485" s="25">
        <v>2</v>
      </c>
      <c r="L485" s="33"/>
      <c r="M485" s="8"/>
      <c r="N485" s="8"/>
      <c r="O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</row>
    <row r="486" spans="1:34" ht="14.25" x14ac:dyDescent="0.45">
      <c r="A486" s="8" t="s">
        <v>514</v>
      </c>
      <c r="B486" s="20" t="s">
        <v>59</v>
      </c>
      <c r="C486" s="8" t="s">
        <v>515</v>
      </c>
      <c r="D486" s="7">
        <v>867220000</v>
      </c>
      <c r="E486" s="21">
        <v>5057429525</v>
      </c>
      <c r="F486" s="8" t="s">
        <v>22</v>
      </c>
      <c r="G486" s="198">
        <v>36665</v>
      </c>
      <c r="H486" s="23">
        <f t="shared" ca="1" si="7"/>
        <v>20</v>
      </c>
      <c r="I486" s="23" t="s">
        <v>23</v>
      </c>
      <c r="J486" s="24">
        <v>31799</v>
      </c>
      <c r="K486" s="25">
        <v>4</v>
      </c>
      <c r="L486" s="33"/>
      <c r="M486" s="8"/>
      <c r="N486" s="8"/>
      <c r="O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</row>
    <row r="487" spans="1:34" ht="14.25" x14ac:dyDescent="0.45">
      <c r="A487" s="8" t="s">
        <v>691</v>
      </c>
      <c r="B487" s="20" t="s">
        <v>20</v>
      </c>
      <c r="C487" s="8" t="s">
        <v>670</v>
      </c>
      <c r="D487" s="7">
        <v>666846850</v>
      </c>
      <c r="E487" s="21">
        <v>3036098293</v>
      </c>
      <c r="F487" s="8" t="s">
        <v>33</v>
      </c>
      <c r="G487" s="198">
        <v>37124</v>
      </c>
      <c r="H487" s="23">
        <f t="shared" ca="1" si="7"/>
        <v>18</v>
      </c>
      <c r="I487" s="23"/>
      <c r="J487" s="24">
        <v>92796</v>
      </c>
      <c r="K487" s="25">
        <v>3</v>
      </c>
      <c r="L487" s="33"/>
      <c r="M487" s="8"/>
      <c r="N487" s="8"/>
      <c r="O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</row>
    <row r="488" spans="1:34" ht="14.25" x14ac:dyDescent="0.45">
      <c r="A488" s="8" t="s">
        <v>75</v>
      </c>
      <c r="B488" s="20" t="s">
        <v>59</v>
      </c>
      <c r="C488" s="8" t="s">
        <v>71</v>
      </c>
      <c r="D488" s="7">
        <v>753009627</v>
      </c>
      <c r="E488" s="21">
        <v>7196699611</v>
      </c>
      <c r="F488" s="8" t="s">
        <v>22</v>
      </c>
      <c r="G488" s="198">
        <v>38763</v>
      </c>
      <c r="H488" s="23">
        <f t="shared" ca="1" si="7"/>
        <v>14</v>
      </c>
      <c r="I488" s="23" t="s">
        <v>53</v>
      </c>
      <c r="J488" s="24">
        <v>65155</v>
      </c>
      <c r="K488" s="25">
        <v>2</v>
      </c>
      <c r="L488" s="33"/>
      <c r="M488" s="8"/>
      <c r="N488" s="8"/>
      <c r="O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</row>
    <row r="489" spans="1:34" ht="14.25" x14ac:dyDescent="0.45">
      <c r="A489" s="8" t="s">
        <v>378</v>
      </c>
      <c r="B489" s="20" t="s">
        <v>52</v>
      </c>
      <c r="C489" s="8" t="s">
        <v>379</v>
      </c>
      <c r="D489" s="7">
        <v>475350000</v>
      </c>
      <c r="E489" s="21">
        <v>9708405900</v>
      </c>
      <c r="F489" s="8" t="s">
        <v>22</v>
      </c>
      <c r="G489" s="198">
        <v>36551</v>
      </c>
      <c r="H489" s="23">
        <f t="shared" ca="1" si="7"/>
        <v>20</v>
      </c>
      <c r="I489" s="23" t="s">
        <v>23</v>
      </c>
      <c r="J489" s="24">
        <v>82817</v>
      </c>
      <c r="K489" s="25">
        <v>4</v>
      </c>
      <c r="L489" s="33"/>
      <c r="M489" s="8"/>
      <c r="N489" s="8"/>
      <c r="O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</row>
    <row r="490" spans="1:34" ht="14.25" x14ac:dyDescent="0.45">
      <c r="A490" s="8" t="s">
        <v>421</v>
      </c>
      <c r="B490" s="20" t="s">
        <v>59</v>
      </c>
      <c r="C490" s="8" t="s">
        <v>379</v>
      </c>
      <c r="D490" s="7">
        <v>119007836</v>
      </c>
      <c r="E490" s="21">
        <v>9703383207</v>
      </c>
      <c r="F490" s="8" t="s">
        <v>29</v>
      </c>
      <c r="G490" s="198">
        <v>36623</v>
      </c>
      <c r="H490" s="23">
        <f t="shared" ca="1" si="7"/>
        <v>20</v>
      </c>
      <c r="I490" s="23" t="s">
        <v>38</v>
      </c>
      <c r="J490" s="24">
        <v>17279</v>
      </c>
      <c r="K490" s="25">
        <v>4</v>
      </c>
      <c r="L490" s="33"/>
      <c r="M490" s="8"/>
      <c r="N490" s="8"/>
      <c r="O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</row>
    <row r="491" spans="1:34" ht="14.25" x14ac:dyDescent="0.45">
      <c r="A491" s="8" t="s">
        <v>203</v>
      </c>
      <c r="B491" s="20" t="s">
        <v>52</v>
      </c>
      <c r="C491" s="8" t="s">
        <v>188</v>
      </c>
      <c r="D491" s="7">
        <v>666125979</v>
      </c>
      <c r="E491" s="21">
        <v>9705317859</v>
      </c>
      <c r="F491" s="8" t="s">
        <v>22</v>
      </c>
      <c r="G491" s="198">
        <v>39718</v>
      </c>
      <c r="H491" s="23">
        <f t="shared" ca="1" si="7"/>
        <v>11</v>
      </c>
      <c r="I491" s="23" t="s">
        <v>55</v>
      </c>
      <c r="J491" s="24">
        <v>52378</v>
      </c>
      <c r="K491" s="25">
        <v>5</v>
      </c>
      <c r="L491" s="33"/>
      <c r="M491" s="8"/>
      <c r="N491" s="8"/>
      <c r="O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</row>
    <row r="492" spans="1:34" ht="14.25" x14ac:dyDescent="0.45">
      <c r="A492" s="8" t="s">
        <v>430</v>
      </c>
      <c r="B492" s="20" t="s">
        <v>27</v>
      </c>
      <c r="C492" s="8" t="s">
        <v>428</v>
      </c>
      <c r="D492" s="7">
        <v>666680298</v>
      </c>
      <c r="E492" s="21">
        <v>5057803578</v>
      </c>
      <c r="F492" s="8" t="s">
        <v>33</v>
      </c>
      <c r="G492" s="198">
        <v>43637</v>
      </c>
      <c r="H492" s="23">
        <f t="shared" ca="1" si="7"/>
        <v>1</v>
      </c>
      <c r="I492" s="23"/>
      <c r="J492" s="24">
        <v>97706</v>
      </c>
      <c r="K492" s="25">
        <v>2</v>
      </c>
      <c r="L492" s="33"/>
      <c r="M492" s="8"/>
      <c r="N492" s="8"/>
      <c r="O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</row>
    <row r="493" spans="1:34" ht="14.25" x14ac:dyDescent="0.45">
      <c r="A493" s="8" t="s">
        <v>183</v>
      </c>
      <c r="B493" s="20" t="s">
        <v>46</v>
      </c>
      <c r="C493" s="8" t="s">
        <v>182</v>
      </c>
      <c r="D493" s="7">
        <v>666700926</v>
      </c>
      <c r="E493" s="21">
        <v>3031282202</v>
      </c>
      <c r="F493" s="8" t="s">
        <v>22</v>
      </c>
      <c r="G493" s="198">
        <v>41891</v>
      </c>
      <c r="H493" s="23">
        <f t="shared" ca="1" si="7"/>
        <v>5</v>
      </c>
      <c r="I493" s="23" t="s">
        <v>23</v>
      </c>
      <c r="J493" s="24">
        <v>62502</v>
      </c>
      <c r="K493" s="25">
        <v>5</v>
      </c>
      <c r="L493" s="33"/>
      <c r="M493" s="8"/>
      <c r="N493" s="8"/>
      <c r="O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</row>
    <row r="494" spans="1:34" ht="14.25" x14ac:dyDescent="0.45">
      <c r="A494" s="8" t="s">
        <v>398</v>
      </c>
      <c r="B494" s="20" t="s">
        <v>37</v>
      </c>
      <c r="C494" s="8" t="s">
        <v>379</v>
      </c>
      <c r="D494" s="7">
        <v>759510000</v>
      </c>
      <c r="E494" s="21">
        <v>3035368383</v>
      </c>
      <c r="F494" s="8" t="s">
        <v>22</v>
      </c>
      <c r="G494" s="198">
        <v>39601</v>
      </c>
      <c r="H494" s="23">
        <f t="shared" ca="1" si="7"/>
        <v>12</v>
      </c>
      <c r="I494" s="23" t="s">
        <v>23</v>
      </c>
      <c r="J494" s="24">
        <v>60760</v>
      </c>
      <c r="K494" s="25">
        <v>2</v>
      </c>
      <c r="L494" s="33"/>
      <c r="M494" s="8"/>
      <c r="N494" s="8"/>
      <c r="O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</row>
    <row r="495" spans="1:34" ht="14.25" x14ac:dyDescent="0.45">
      <c r="A495" s="8" t="s">
        <v>360</v>
      </c>
      <c r="B495" s="20" t="s">
        <v>37</v>
      </c>
      <c r="C495" s="8" t="s">
        <v>230</v>
      </c>
      <c r="D495" s="7">
        <v>928003034</v>
      </c>
      <c r="E495" s="21">
        <v>9705197037</v>
      </c>
      <c r="F495" s="8" t="s">
        <v>33</v>
      </c>
      <c r="G495" s="198">
        <v>41203</v>
      </c>
      <c r="H495" s="23">
        <f t="shared" ca="1" si="7"/>
        <v>7</v>
      </c>
      <c r="I495" s="23"/>
      <c r="J495" s="24">
        <v>84770</v>
      </c>
      <c r="K495" s="25">
        <v>5</v>
      </c>
      <c r="L495" s="33"/>
      <c r="M495" s="8"/>
      <c r="N495" s="8"/>
      <c r="O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</row>
    <row r="496" spans="1:34" ht="14.25" x14ac:dyDescent="0.45">
      <c r="A496" s="8" t="s">
        <v>454</v>
      </c>
      <c r="B496" s="20" t="s">
        <v>20</v>
      </c>
      <c r="C496" s="8" t="s">
        <v>455</v>
      </c>
      <c r="D496" s="7">
        <v>703001535</v>
      </c>
      <c r="E496" s="21">
        <v>7191711684</v>
      </c>
      <c r="F496" s="8" t="s">
        <v>28</v>
      </c>
      <c r="G496" s="198">
        <v>43707</v>
      </c>
      <c r="H496" s="23">
        <f t="shared" ca="1" si="7"/>
        <v>0</v>
      </c>
      <c r="I496" s="23"/>
      <c r="J496" s="24">
        <v>19874</v>
      </c>
      <c r="K496" s="25">
        <v>5</v>
      </c>
      <c r="L496" s="33"/>
      <c r="M496" s="8"/>
      <c r="N496" s="8"/>
      <c r="O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</row>
    <row r="497" spans="1:34" ht="14.25" x14ac:dyDescent="0.45">
      <c r="A497" s="8" t="s">
        <v>249</v>
      </c>
      <c r="B497" s="20" t="s">
        <v>46</v>
      </c>
      <c r="C497" s="8" t="s">
        <v>230</v>
      </c>
      <c r="D497" s="7">
        <v>248006368</v>
      </c>
      <c r="E497" s="21">
        <v>7191408985</v>
      </c>
      <c r="F497" s="8" t="s">
        <v>22</v>
      </c>
      <c r="G497" s="198">
        <v>39007</v>
      </c>
      <c r="H497" s="23">
        <f t="shared" ca="1" si="7"/>
        <v>13</v>
      </c>
      <c r="I497" s="23" t="s">
        <v>42</v>
      </c>
      <c r="J497" s="24">
        <v>87688</v>
      </c>
      <c r="K497" s="25">
        <v>2</v>
      </c>
      <c r="L497" s="33"/>
      <c r="M497" s="8"/>
      <c r="N497" s="8"/>
      <c r="O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</row>
    <row r="498" spans="1:34" ht="14.25" x14ac:dyDescent="0.45">
      <c r="A498" s="8" t="s">
        <v>51</v>
      </c>
      <c r="B498" s="20" t="s">
        <v>52</v>
      </c>
      <c r="C498" s="8" t="s">
        <v>47</v>
      </c>
      <c r="D498" s="7">
        <v>971002547</v>
      </c>
      <c r="E498" s="21">
        <v>3031641031</v>
      </c>
      <c r="F498" s="8" t="s">
        <v>22</v>
      </c>
      <c r="G498" s="198">
        <v>39046</v>
      </c>
      <c r="H498" s="23">
        <f t="shared" ca="1" si="7"/>
        <v>13</v>
      </c>
      <c r="I498" s="23" t="s">
        <v>53</v>
      </c>
      <c r="J498" s="24">
        <v>112596</v>
      </c>
      <c r="K498" s="25">
        <v>2</v>
      </c>
      <c r="L498" s="33"/>
      <c r="M498" s="32"/>
      <c r="N498" s="8"/>
      <c r="O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</row>
    <row r="499" spans="1:34" ht="14.25" x14ac:dyDescent="0.45">
      <c r="A499" s="8" t="s">
        <v>400</v>
      </c>
      <c r="B499" s="20" t="s">
        <v>46</v>
      </c>
      <c r="C499" s="8" t="s">
        <v>379</v>
      </c>
      <c r="D499" s="7">
        <v>952004113</v>
      </c>
      <c r="E499" s="21">
        <v>7198999194</v>
      </c>
      <c r="F499" s="8" t="s">
        <v>33</v>
      </c>
      <c r="G499" s="198">
        <v>38986</v>
      </c>
      <c r="H499" s="23">
        <f t="shared" ca="1" si="7"/>
        <v>13</v>
      </c>
      <c r="I499" s="23"/>
      <c r="J499" s="24">
        <v>84282</v>
      </c>
      <c r="K499" s="25">
        <v>2</v>
      </c>
      <c r="L499" s="33"/>
      <c r="M499" s="8"/>
      <c r="N499" s="8"/>
      <c r="O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</row>
    <row r="500" spans="1:34" ht="14.25" x14ac:dyDescent="0.45">
      <c r="A500" s="8" t="s">
        <v>747</v>
      </c>
      <c r="B500" s="20" t="s">
        <v>37</v>
      </c>
      <c r="C500" s="8" t="s">
        <v>670</v>
      </c>
      <c r="D500" s="7">
        <v>449480000</v>
      </c>
      <c r="E500" s="21">
        <v>7195804771</v>
      </c>
      <c r="F500" s="8" t="s">
        <v>33</v>
      </c>
      <c r="G500" s="198">
        <v>43638</v>
      </c>
      <c r="H500" s="23">
        <f t="shared" ca="1" si="7"/>
        <v>1</v>
      </c>
      <c r="I500" s="23"/>
      <c r="J500" s="24">
        <v>62410</v>
      </c>
      <c r="K500" s="25">
        <v>1</v>
      </c>
      <c r="L500" s="33"/>
      <c r="M500" s="8"/>
      <c r="N500" s="8"/>
      <c r="O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</row>
    <row r="501" spans="1:34" ht="14.25" x14ac:dyDescent="0.45">
      <c r="A501" s="8" t="s">
        <v>618</v>
      </c>
      <c r="B501" s="20" t="s">
        <v>46</v>
      </c>
      <c r="C501" s="8" t="s">
        <v>599</v>
      </c>
      <c r="D501" s="7">
        <v>666342435</v>
      </c>
      <c r="E501" s="21">
        <v>5058413896</v>
      </c>
      <c r="F501" s="8" t="s">
        <v>22</v>
      </c>
      <c r="G501" s="198">
        <v>43885</v>
      </c>
      <c r="H501" s="23">
        <f t="shared" ca="1" si="7"/>
        <v>0</v>
      </c>
      <c r="I501" s="23" t="s">
        <v>38</v>
      </c>
      <c r="J501" s="24">
        <v>105943</v>
      </c>
      <c r="K501" s="25">
        <v>3</v>
      </c>
      <c r="L501" s="33"/>
      <c r="M501" s="8"/>
      <c r="N501" s="8"/>
      <c r="O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</row>
    <row r="502" spans="1:34" ht="14.25" x14ac:dyDescent="0.45">
      <c r="A502" s="8" t="s">
        <v>595</v>
      </c>
      <c r="B502" s="20" t="s">
        <v>27</v>
      </c>
      <c r="C502" s="8" t="s">
        <v>515</v>
      </c>
      <c r="D502" s="7">
        <v>666867902</v>
      </c>
      <c r="E502" s="21">
        <v>9701963194</v>
      </c>
      <c r="F502" s="8" t="s">
        <v>22</v>
      </c>
      <c r="G502" s="198">
        <v>39440</v>
      </c>
      <c r="H502" s="23">
        <f t="shared" ca="1" si="7"/>
        <v>12</v>
      </c>
      <c r="I502" s="23" t="s">
        <v>53</v>
      </c>
      <c r="J502" s="24">
        <v>59400</v>
      </c>
      <c r="K502" s="25">
        <v>4</v>
      </c>
      <c r="L502" s="33"/>
      <c r="M502" s="8"/>
      <c r="N502" s="8"/>
      <c r="O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</row>
    <row r="503" spans="1:34" ht="14.25" x14ac:dyDescent="0.45">
      <c r="A503" s="8" t="s">
        <v>350</v>
      </c>
      <c r="B503" s="20" t="s">
        <v>59</v>
      </c>
      <c r="C503" s="8" t="s">
        <v>230</v>
      </c>
      <c r="D503" s="7">
        <v>394220000</v>
      </c>
      <c r="E503" s="21">
        <v>9704361873</v>
      </c>
      <c r="F503" s="8" t="s">
        <v>22</v>
      </c>
      <c r="G503" s="198">
        <v>38660</v>
      </c>
      <c r="H503" s="23">
        <f t="shared" ca="1" si="7"/>
        <v>14</v>
      </c>
      <c r="I503" s="23" t="s">
        <v>42</v>
      </c>
      <c r="J503" s="24">
        <v>60034</v>
      </c>
      <c r="K503" s="25">
        <v>4</v>
      </c>
      <c r="L503" s="33"/>
      <c r="M503" s="8"/>
      <c r="N503" s="8"/>
      <c r="O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</row>
    <row r="504" spans="1:34" ht="14.25" x14ac:dyDescent="0.45">
      <c r="A504" s="8" t="s">
        <v>708</v>
      </c>
      <c r="B504" s="20" t="s">
        <v>59</v>
      </c>
      <c r="C504" s="8" t="s">
        <v>670</v>
      </c>
      <c r="D504" s="7">
        <v>162990000</v>
      </c>
      <c r="E504" s="21">
        <v>5052952173</v>
      </c>
      <c r="F504" s="8" t="s">
        <v>22</v>
      </c>
      <c r="G504" s="198">
        <v>38668</v>
      </c>
      <c r="H504" s="23">
        <f t="shared" ca="1" si="7"/>
        <v>14</v>
      </c>
      <c r="I504" s="23" t="s">
        <v>23</v>
      </c>
      <c r="J504" s="24">
        <v>35812</v>
      </c>
      <c r="K504" s="25">
        <v>5</v>
      </c>
      <c r="L504" s="33"/>
      <c r="M504" s="8"/>
      <c r="N504" s="8"/>
      <c r="O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</row>
    <row r="505" spans="1:34" ht="14.25" x14ac:dyDescent="0.45">
      <c r="A505" s="8" t="s">
        <v>202</v>
      </c>
      <c r="B505" s="20" t="s">
        <v>59</v>
      </c>
      <c r="C505" s="8" t="s">
        <v>188</v>
      </c>
      <c r="D505" s="7">
        <v>724910000</v>
      </c>
      <c r="E505" s="21">
        <v>3036126835</v>
      </c>
      <c r="F505" s="8" t="s">
        <v>33</v>
      </c>
      <c r="G505" s="198">
        <v>43540</v>
      </c>
      <c r="H505" s="23">
        <f t="shared" ca="1" si="7"/>
        <v>1</v>
      </c>
      <c r="I505" s="23"/>
      <c r="J505" s="24">
        <v>60496</v>
      </c>
      <c r="K505" s="25">
        <v>4</v>
      </c>
      <c r="L505" s="33"/>
      <c r="M505" s="8"/>
      <c r="N505" s="8"/>
      <c r="O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</row>
    <row r="506" spans="1:34" ht="14.25" x14ac:dyDescent="0.45">
      <c r="A506" s="8" t="s">
        <v>542</v>
      </c>
      <c r="B506" s="20" t="s">
        <v>59</v>
      </c>
      <c r="C506" s="8" t="s">
        <v>515</v>
      </c>
      <c r="D506" s="7">
        <v>708900000</v>
      </c>
      <c r="E506" s="21">
        <v>3037686976</v>
      </c>
      <c r="F506" s="8" t="s">
        <v>22</v>
      </c>
      <c r="G506" s="198">
        <v>42351</v>
      </c>
      <c r="H506" s="23">
        <f t="shared" ca="1" si="7"/>
        <v>4</v>
      </c>
      <c r="I506" s="23" t="s">
        <v>53</v>
      </c>
      <c r="J506" s="24">
        <v>86962</v>
      </c>
      <c r="K506" s="25">
        <v>5</v>
      </c>
      <c r="L506" s="33"/>
      <c r="M506" s="8"/>
      <c r="N506" s="8"/>
      <c r="O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</row>
    <row r="507" spans="1:34" ht="14.25" x14ac:dyDescent="0.45">
      <c r="A507" s="8" t="s">
        <v>568</v>
      </c>
      <c r="B507" s="20" t="s">
        <v>46</v>
      </c>
      <c r="C507" s="8" t="s">
        <v>515</v>
      </c>
      <c r="D507" s="7">
        <v>779007021</v>
      </c>
      <c r="E507" s="21">
        <v>7197600603</v>
      </c>
      <c r="F507" s="8" t="s">
        <v>22</v>
      </c>
      <c r="G507" s="198">
        <v>42666</v>
      </c>
      <c r="H507" s="23">
        <f t="shared" ca="1" si="7"/>
        <v>3</v>
      </c>
      <c r="I507" s="23" t="s">
        <v>42</v>
      </c>
      <c r="J507" s="24">
        <v>55466</v>
      </c>
      <c r="K507" s="25">
        <v>5</v>
      </c>
      <c r="L507" s="33"/>
      <c r="M507" s="8"/>
      <c r="N507" s="8"/>
      <c r="O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</row>
    <row r="508" spans="1:34" ht="14.25" x14ac:dyDescent="0.45">
      <c r="A508" s="8" t="s">
        <v>598</v>
      </c>
      <c r="B508" s="20" t="s">
        <v>46</v>
      </c>
      <c r="C508" s="8" t="s">
        <v>599</v>
      </c>
      <c r="D508" s="7">
        <v>928006247</v>
      </c>
      <c r="E508" s="21">
        <v>9703123940</v>
      </c>
      <c r="F508" s="8" t="s">
        <v>22</v>
      </c>
      <c r="G508" s="198">
        <v>39830</v>
      </c>
      <c r="H508" s="23">
        <f t="shared" ca="1" si="7"/>
        <v>11</v>
      </c>
      <c r="I508" s="23" t="s">
        <v>23</v>
      </c>
      <c r="J508" s="24">
        <v>38623</v>
      </c>
      <c r="K508" s="25">
        <v>4</v>
      </c>
      <c r="L508" s="33"/>
      <c r="M508" s="8"/>
      <c r="N508" s="8"/>
      <c r="O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</row>
    <row r="509" spans="1:34" ht="14.25" x14ac:dyDescent="0.45">
      <c r="A509" s="8" t="s">
        <v>657</v>
      </c>
      <c r="B509" s="20" t="s">
        <v>46</v>
      </c>
      <c r="C509" s="8" t="s">
        <v>599</v>
      </c>
      <c r="D509" s="7">
        <v>696003398</v>
      </c>
      <c r="E509" s="21">
        <v>7192350434</v>
      </c>
      <c r="F509" s="8" t="s">
        <v>33</v>
      </c>
      <c r="G509" s="198">
        <v>39518</v>
      </c>
      <c r="H509" s="23">
        <f t="shared" ca="1" si="7"/>
        <v>12</v>
      </c>
      <c r="I509" s="23"/>
      <c r="J509" s="24">
        <v>70369</v>
      </c>
      <c r="K509" s="25">
        <v>5</v>
      </c>
      <c r="L509" s="33"/>
      <c r="M509" s="8"/>
      <c r="N509" s="8"/>
      <c r="O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</row>
    <row r="510" spans="1:34" ht="14.25" x14ac:dyDescent="0.45">
      <c r="A510" s="8" t="s">
        <v>372</v>
      </c>
      <c r="B510" s="20" t="s">
        <v>27</v>
      </c>
      <c r="C510" s="8" t="s">
        <v>371</v>
      </c>
      <c r="D510" s="7">
        <v>666208268</v>
      </c>
      <c r="E510" s="21">
        <v>7196966637</v>
      </c>
      <c r="F510" s="8" t="s">
        <v>22</v>
      </c>
      <c r="G510" s="198">
        <v>40711</v>
      </c>
      <c r="H510" s="23">
        <f t="shared" ca="1" si="7"/>
        <v>9</v>
      </c>
      <c r="I510" s="23" t="s">
        <v>23</v>
      </c>
      <c r="J510" s="24">
        <v>78065</v>
      </c>
      <c r="K510" s="25">
        <v>5</v>
      </c>
      <c r="L510" s="33"/>
      <c r="M510" s="8"/>
      <c r="N510" s="8"/>
      <c r="O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</row>
    <row r="511" spans="1:34" ht="14.25" x14ac:dyDescent="0.45">
      <c r="A511" s="8" t="s">
        <v>539</v>
      </c>
      <c r="B511" s="20" t="s">
        <v>20</v>
      </c>
      <c r="C511" s="8" t="s">
        <v>515</v>
      </c>
      <c r="D511" s="7">
        <v>666242026</v>
      </c>
      <c r="E511" s="21">
        <v>5056012031</v>
      </c>
      <c r="F511" s="8" t="s">
        <v>33</v>
      </c>
      <c r="G511" s="198">
        <v>36471</v>
      </c>
      <c r="H511" s="23">
        <f t="shared" ca="1" si="7"/>
        <v>20</v>
      </c>
      <c r="I511" s="23"/>
      <c r="J511" s="24">
        <v>30386</v>
      </c>
      <c r="K511" s="25">
        <v>4</v>
      </c>
      <c r="L511" s="33"/>
      <c r="M511" s="8"/>
      <c r="N511" s="8"/>
      <c r="O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</row>
    <row r="512" spans="1:34" ht="14.25" x14ac:dyDescent="0.45">
      <c r="A512" s="8" t="s">
        <v>399</v>
      </c>
      <c r="B512" s="20" t="s">
        <v>52</v>
      </c>
      <c r="C512" s="8" t="s">
        <v>379</v>
      </c>
      <c r="D512" s="7">
        <v>307001575</v>
      </c>
      <c r="E512" s="21">
        <v>5056040465</v>
      </c>
      <c r="F512" s="8" t="s">
        <v>29</v>
      </c>
      <c r="G512" s="198">
        <v>40445</v>
      </c>
      <c r="H512" s="23">
        <f t="shared" ca="1" si="7"/>
        <v>9</v>
      </c>
      <c r="I512" s="23" t="s">
        <v>55</v>
      </c>
      <c r="J512" s="24">
        <v>21001</v>
      </c>
      <c r="K512" s="25">
        <v>3</v>
      </c>
      <c r="L512" s="33"/>
      <c r="M512" s="8"/>
      <c r="N512" s="8"/>
      <c r="O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</row>
    <row r="513" spans="1:34" ht="14.25" x14ac:dyDescent="0.45">
      <c r="A513" s="8" t="s">
        <v>80</v>
      </c>
      <c r="B513" s="20" t="s">
        <v>27</v>
      </c>
      <c r="C513" s="8" t="s">
        <v>71</v>
      </c>
      <c r="D513" s="7">
        <v>666603219</v>
      </c>
      <c r="E513" s="21">
        <v>3035882405</v>
      </c>
      <c r="F513" s="8" t="s">
        <v>22</v>
      </c>
      <c r="G513" s="198">
        <v>41355</v>
      </c>
      <c r="H513" s="23">
        <f t="shared" ca="1" si="7"/>
        <v>7</v>
      </c>
      <c r="I513" s="23" t="s">
        <v>23</v>
      </c>
      <c r="J513" s="24">
        <v>40062</v>
      </c>
      <c r="K513" s="25">
        <v>1</v>
      </c>
      <c r="L513" s="33"/>
      <c r="M513" s="8"/>
      <c r="N513" s="8"/>
      <c r="O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</row>
    <row r="514" spans="1:34" ht="14.25" x14ac:dyDescent="0.45">
      <c r="A514" s="8" t="s">
        <v>107</v>
      </c>
      <c r="B514" s="20" t="s">
        <v>46</v>
      </c>
      <c r="C514" s="8" t="s">
        <v>87</v>
      </c>
      <c r="D514" s="7">
        <v>644001117</v>
      </c>
      <c r="E514" s="21">
        <v>3032339143</v>
      </c>
      <c r="F514" s="8" t="s">
        <v>22</v>
      </c>
      <c r="G514" s="198">
        <v>40652</v>
      </c>
      <c r="H514" s="23">
        <f t="shared" ref="H514:H577" ca="1" si="8">DATEDIF(G514,TODAY(),"Y")</f>
        <v>9</v>
      </c>
      <c r="I514" s="23" t="s">
        <v>42</v>
      </c>
      <c r="J514" s="24">
        <v>113362</v>
      </c>
      <c r="K514" s="25">
        <v>3</v>
      </c>
      <c r="L514" s="33"/>
      <c r="M514" s="8"/>
      <c r="N514" s="8"/>
      <c r="O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</row>
    <row r="515" spans="1:34" ht="14.25" x14ac:dyDescent="0.45">
      <c r="A515" s="8" t="s">
        <v>77</v>
      </c>
      <c r="B515" s="20" t="s">
        <v>20</v>
      </c>
      <c r="C515" s="8" t="s">
        <v>71</v>
      </c>
      <c r="D515" s="7">
        <v>759009717</v>
      </c>
      <c r="E515" s="21">
        <v>7192572783</v>
      </c>
      <c r="F515" s="8" t="s">
        <v>22</v>
      </c>
      <c r="G515" s="198">
        <v>39923</v>
      </c>
      <c r="H515" s="23">
        <f t="shared" ca="1" si="8"/>
        <v>11</v>
      </c>
      <c r="I515" s="23" t="s">
        <v>38</v>
      </c>
      <c r="J515" s="24">
        <v>74501</v>
      </c>
      <c r="K515" s="25">
        <v>1</v>
      </c>
      <c r="L515" s="33"/>
      <c r="M515" s="8"/>
      <c r="N515" s="8"/>
      <c r="O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</row>
    <row r="516" spans="1:34" ht="14.25" x14ac:dyDescent="0.45">
      <c r="A516" s="8" t="s">
        <v>417</v>
      </c>
      <c r="B516" s="20" t="s">
        <v>59</v>
      </c>
      <c r="C516" s="8" t="s">
        <v>379</v>
      </c>
      <c r="D516" s="7">
        <v>306310000</v>
      </c>
      <c r="E516" s="21">
        <v>5051462245</v>
      </c>
      <c r="F516" s="8" t="s">
        <v>29</v>
      </c>
      <c r="G516" s="198">
        <v>43655</v>
      </c>
      <c r="H516" s="23">
        <f t="shared" ca="1" si="8"/>
        <v>1</v>
      </c>
      <c r="I516" s="23" t="s">
        <v>53</v>
      </c>
      <c r="J516" s="24">
        <v>26453</v>
      </c>
      <c r="K516" s="25">
        <v>3</v>
      </c>
      <c r="L516" s="33"/>
      <c r="M516" s="8"/>
      <c r="N516" s="8"/>
      <c r="O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</row>
    <row r="517" spans="1:34" ht="14.25" x14ac:dyDescent="0.45">
      <c r="A517" s="8" t="s">
        <v>573</v>
      </c>
      <c r="B517" s="20" t="s">
        <v>20</v>
      </c>
      <c r="C517" s="8" t="s">
        <v>515</v>
      </c>
      <c r="D517" s="7">
        <v>283009949</v>
      </c>
      <c r="E517" s="21">
        <v>5056733291</v>
      </c>
      <c r="F517" s="8" t="s">
        <v>33</v>
      </c>
      <c r="G517" s="198">
        <v>43714</v>
      </c>
      <c r="H517" s="23">
        <f t="shared" ca="1" si="8"/>
        <v>0</v>
      </c>
      <c r="I517" s="23"/>
      <c r="J517" s="24">
        <v>76138</v>
      </c>
      <c r="K517" s="25">
        <v>4</v>
      </c>
      <c r="L517" s="33"/>
      <c r="M517" s="8"/>
      <c r="N517" s="8"/>
      <c r="O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</row>
    <row r="518" spans="1:34" ht="14.25" x14ac:dyDescent="0.45">
      <c r="A518" s="8" t="s">
        <v>566</v>
      </c>
      <c r="B518" s="20" t="s">
        <v>20</v>
      </c>
      <c r="C518" s="8" t="s">
        <v>515</v>
      </c>
      <c r="D518" s="7">
        <v>690008500</v>
      </c>
      <c r="E518" s="21">
        <v>7192792063</v>
      </c>
      <c r="F518" s="8" t="s">
        <v>22</v>
      </c>
      <c r="G518" s="198">
        <v>38590</v>
      </c>
      <c r="H518" s="23">
        <f t="shared" ca="1" si="8"/>
        <v>14</v>
      </c>
      <c r="I518" s="23" t="s">
        <v>42</v>
      </c>
      <c r="J518" s="24">
        <v>95964</v>
      </c>
      <c r="K518" s="25">
        <v>5</v>
      </c>
      <c r="L518" s="33"/>
      <c r="M518" s="8"/>
      <c r="N518" s="8"/>
      <c r="O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</row>
    <row r="519" spans="1:34" ht="14.25" x14ac:dyDescent="0.45">
      <c r="A519" s="8" t="s">
        <v>695</v>
      </c>
      <c r="B519" s="20" t="s">
        <v>27</v>
      </c>
      <c r="C519" s="8" t="s">
        <v>670</v>
      </c>
      <c r="D519" s="7">
        <v>921008174</v>
      </c>
      <c r="E519" s="21">
        <v>3035157707</v>
      </c>
      <c r="F519" s="8" t="s">
        <v>22</v>
      </c>
      <c r="G519" s="198">
        <v>41930</v>
      </c>
      <c r="H519" s="23">
        <f t="shared" ca="1" si="8"/>
        <v>5</v>
      </c>
      <c r="I519" s="23" t="s">
        <v>23</v>
      </c>
      <c r="J519" s="24">
        <v>58780</v>
      </c>
      <c r="K519" s="25">
        <v>2</v>
      </c>
      <c r="L519" s="33"/>
      <c r="M519" s="8"/>
      <c r="N519" s="8"/>
      <c r="O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</row>
    <row r="520" spans="1:34" ht="14.25" x14ac:dyDescent="0.45">
      <c r="A520" s="8" t="s">
        <v>311</v>
      </c>
      <c r="B520" s="20" t="s">
        <v>37</v>
      </c>
      <c r="C520" s="8" t="s">
        <v>230</v>
      </c>
      <c r="D520" s="7">
        <v>560009281</v>
      </c>
      <c r="E520" s="21">
        <v>5055998691</v>
      </c>
      <c r="F520" s="8" t="s">
        <v>33</v>
      </c>
      <c r="G520" s="198">
        <v>41124</v>
      </c>
      <c r="H520" s="23">
        <f t="shared" ca="1" si="8"/>
        <v>8</v>
      </c>
      <c r="I520" s="23"/>
      <c r="J520" s="24">
        <v>99554</v>
      </c>
      <c r="K520" s="25">
        <v>1</v>
      </c>
      <c r="L520" s="33"/>
      <c r="M520" s="8"/>
      <c r="N520" s="8"/>
      <c r="O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</row>
    <row r="521" spans="1:34" ht="14.25" x14ac:dyDescent="0.45">
      <c r="A521" s="8" t="s">
        <v>321</v>
      </c>
      <c r="B521" s="20" t="s">
        <v>59</v>
      </c>
      <c r="C521" s="8" t="s">
        <v>230</v>
      </c>
      <c r="D521" s="7">
        <v>666901839</v>
      </c>
      <c r="E521" s="21">
        <v>3035858234</v>
      </c>
      <c r="F521" s="8" t="s">
        <v>22</v>
      </c>
      <c r="G521" s="198">
        <v>39839</v>
      </c>
      <c r="H521" s="23">
        <f t="shared" ca="1" si="8"/>
        <v>11</v>
      </c>
      <c r="I521" s="23" t="s">
        <v>23</v>
      </c>
      <c r="J521" s="24">
        <v>100573</v>
      </c>
      <c r="K521" s="25">
        <v>4</v>
      </c>
      <c r="L521" s="33"/>
      <c r="M521" s="8"/>
      <c r="N521" s="8"/>
      <c r="O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</row>
    <row r="522" spans="1:34" ht="14.25" x14ac:dyDescent="0.45">
      <c r="A522" s="8" t="s">
        <v>555</v>
      </c>
      <c r="B522" s="20" t="s">
        <v>37</v>
      </c>
      <c r="C522" s="8" t="s">
        <v>515</v>
      </c>
      <c r="D522" s="7">
        <v>993230000</v>
      </c>
      <c r="E522" s="21">
        <v>7195990200</v>
      </c>
      <c r="F522" s="8" t="s">
        <v>22</v>
      </c>
      <c r="G522" s="198">
        <v>42521</v>
      </c>
      <c r="H522" s="23">
        <f t="shared" ca="1" si="8"/>
        <v>4</v>
      </c>
      <c r="I522" s="23" t="s">
        <v>23</v>
      </c>
      <c r="J522" s="24">
        <v>97456</v>
      </c>
      <c r="K522" s="25">
        <v>2</v>
      </c>
      <c r="L522" s="33"/>
      <c r="M522" s="8"/>
      <c r="N522" s="8"/>
      <c r="O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</row>
    <row r="523" spans="1:34" ht="14.25" x14ac:dyDescent="0.45">
      <c r="A523" s="8" t="s">
        <v>268</v>
      </c>
      <c r="B523" s="20" t="s">
        <v>59</v>
      </c>
      <c r="C523" s="8" t="s">
        <v>230</v>
      </c>
      <c r="D523" s="7">
        <v>958005146</v>
      </c>
      <c r="E523" s="21">
        <v>7198294156</v>
      </c>
      <c r="F523" s="8" t="s">
        <v>29</v>
      </c>
      <c r="G523" s="198">
        <v>39573</v>
      </c>
      <c r="H523" s="23">
        <f t="shared" ca="1" si="8"/>
        <v>12</v>
      </c>
      <c r="I523" s="23" t="s">
        <v>53</v>
      </c>
      <c r="J523" s="24">
        <v>63611</v>
      </c>
      <c r="K523" s="25">
        <v>1</v>
      </c>
      <c r="L523" s="33"/>
      <c r="M523" s="8"/>
      <c r="N523" s="8"/>
      <c r="O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</row>
    <row r="524" spans="1:34" ht="14.25" x14ac:dyDescent="0.45">
      <c r="A524" s="8" t="s">
        <v>755</v>
      </c>
      <c r="B524" s="20" t="s">
        <v>37</v>
      </c>
      <c r="C524" s="8" t="s">
        <v>670</v>
      </c>
      <c r="D524" s="7">
        <v>990002723</v>
      </c>
      <c r="E524" s="21">
        <v>5052729524</v>
      </c>
      <c r="F524" s="8" t="s">
        <v>22</v>
      </c>
      <c r="G524" s="198">
        <v>43840</v>
      </c>
      <c r="H524" s="23">
        <f t="shared" ca="1" si="8"/>
        <v>0</v>
      </c>
      <c r="I524" s="23" t="s">
        <v>53</v>
      </c>
      <c r="J524" s="24">
        <v>93364</v>
      </c>
      <c r="K524" s="25">
        <v>1</v>
      </c>
      <c r="L524" s="33"/>
      <c r="M524" s="8"/>
      <c r="N524" s="8"/>
      <c r="O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</row>
    <row r="525" spans="1:34" ht="14.25" x14ac:dyDescent="0.45">
      <c r="A525" s="8" t="s">
        <v>112</v>
      </c>
      <c r="B525" s="20" t="s">
        <v>20</v>
      </c>
      <c r="C525" s="8" t="s">
        <v>87</v>
      </c>
      <c r="D525" s="7">
        <v>120008611</v>
      </c>
      <c r="E525" s="21">
        <v>9705829090</v>
      </c>
      <c r="F525" s="8" t="s">
        <v>33</v>
      </c>
      <c r="G525" s="198">
        <v>42344</v>
      </c>
      <c r="H525" s="23">
        <f t="shared" ca="1" si="8"/>
        <v>4</v>
      </c>
      <c r="I525" s="23"/>
      <c r="J525" s="24">
        <v>82038</v>
      </c>
      <c r="K525" s="25">
        <v>4</v>
      </c>
      <c r="L525" s="33"/>
      <c r="M525" s="8"/>
      <c r="N525" s="8"/>
      <c r="O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</row>
    <row r="526" spans="1:34" ht="14.25" x14ac:dyDescent="0.45">
      <c r="A526" s="8" t="s">
        <v>241</v>
      </c>
      <c r="B526" s="20" t="s">
        <v>59</v>
      </c>
      <c r="C526" s="8" t="s">
        <v>230</v>
      </c>
      <c r="D526" s="7">
        <v>837001143</v>
      </c>
      <c r="E526" s="21">
        <v>3035228292</v>
      </c>
      <c r="F526" s="8" t="s">
        <v>22</v>
      </c>
      <c r="G526" s="198">
        <v>43938</v>
      </c>
      <c r="H526" s="23">
        <f t="shared" ca="1" si="8"/>
        <v>0</v>
      </c>
      <c r="I526" s="23" t="s">
        <v>23</v>
      </c>
      <c r="J526" s="24">
        <v>62621</v>
      </c>
      <c r="K526" s="25">
        <v>3</v>
      </c>
      <c r="L526" s="33"/>
      <c r="M526" s="8"/>
      <c r="N526" s="8"/>
      <c r="O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</row>
    <row r="527" spans="1:34" ht="14.25" x14ac:dyDescent="0.45">
      <c r="A527" s="8" t="s">
        <v>536</v>
      </c>
      <c r="B527" s="20" t="s">
        <v>46</v>
      </c>
      <c r="C527" s="8" t="s">
        <v>515</v>
      </c>
      <c r="D527" s="7">
        <v>248006961</v>
      </c>
      <c r="E527" s="21">
        <v>5052921836</v>
      </c>
      <c r="F527" s="8" t="s">
        <v>22</v>
      </c>
      <c r="G527" s="198">
        <v>42750</v>
      </c>
      <c r="H527" s="23">
        <f t="shared" ca="1" si="8"/>
        <v>3</v>
      </c>
      <c r="I527" s="23" t="s">
        <v>23</v>
      </c>
      <c r="J527" s="24">
        <v>58938</v>
      </c>
      <c r="K527" s="25">
        <v>1</v>
      </c>
      <c r="L527" s="33"/>
      <c r="M527" s="8"/>
      <c r="N527" s="8"/>
      <c r="O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</row>
    <row r="528" spans="1:34" ht="14.25" x14ac:dyDescent="0.45">
      <c r="A528" s="8" t="s">
        <v>506</v>
      </c>
      <c r="B528" s="20" t="s">
        <v>46</v>
      </c>
      <c r="C528" s="8" t="s">
        <v>498</v>
      </c>
      <c r="D528" s="7">
        <v>666916970</v>
      </c>
      <c r="E528" s="21">
        <v>5054744493</v>
      </c>
      <c r="F528" s="8" t="s">
        <v>28</v>
      </c>
      <c r="G528" s="198">
        <v>36462</v>
      </c>
      <c r="H528" s="23">
        <f t="shared" ca="1" si="8"/>
        <v>20</v>
      </c>
      <c r="I528" s="23"/>
      <c r="J528" s="24">
        <v>43866</v>
      </c>
      <c r="K528" s="25">
        <v>4</v>
      </c>
      <c r="L528" s="33"/>
      <c r="M528" s="8"/>
      <c r="N528" s="8"/>
      <c r="O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</row>
    <row r="529" spans="1:34" ht="14.25" x14ac:dyDescent="0.45">
      <c r="A529" s="8" t="s">
        <v>633</v>
      </c>
      <c r="B529" s="20" t="s">
        <v>59</v>
      </c>
      <c r="C529" s="8" t="s">
        <v>599</v>
      </c>
      <c r="D529" s="7">
        <v>646260000</v>
      </c>
      <c r="E529" s="21">
        <v>3032390604</v>
      </c>
      <c r="F529" s="8" t="s">
        <v>22</v>
      </c>
      <c r="G529" s="198">
        <v>39316</v>
      </c>
      <c r="H529" s="23">
        <f t="shared" ca="1" si="8"/>
        <v>12</v>
      </c>
      <c r="I529" s="23" t="s">
        <v>42</v>
      </c>
      <c r="J529" s="24">
        <v>104214</v>
      </c>
      <c r="K529" s="25">
        <v>1</v>
      </c>
      <c r="L529" s="33"/>
      <c r="M529" s="8"/>
      <c r="N529" s="8"/>
      <c r="O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</row>
    <row r="530" spans="1:34" ht="14.25" x14ac:dyDescent="0.45">
      <c r="A530" s="8" t="s">
        <v>754</v>
      </c>
      <c r="B530" s="20" t="s">
        <v>46</v>
      </c>
      <c r="C530" s="8" t="s">
        <v>670</v>
      </c>
      <c r="D530" s="7">
        <v>865170000</v>
      </c>
      <c r="E530" s="21">
        <v>7193838954</v>
      </c>
      <c r="F530" s="8" t="s">
        <v>33</v>
      </c>
      <c r="G530" s="198">
        <v>37278</v>
      </c>
      <c r="H530" s="23">
        <f t="shared" ca="1" si="8"/>
        <v>18</v>
      </c>
      <c r="I530" s="23"/>
      <c r="J530" s="24">
        <v>92598</v>
      </c>
      <c r="K530" s="25">
        <v>2</v>
      </c>
      <c r="L530" s="33"/>
      <c r="M530" s="8"/>
      <c r="N530" s="8"/>
      <c r="O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</row>
    <row r="531" spans="1:34" ht="14.25" x14ac:dyDescent="0.45">
      <c r="A531" s="8" t="s">
        <v>715</v>
      </c>
      <c r="B531" s="20" t="s">
        <v>59</v>
      </c>
      <c r="C531" s="8" t="s">
        <v>670</v>
      </c>
      <c r="D531" s="7">
        <v>666434128</v>
      </c>
      <c r="E531" s="21">
        <v>9708012440</v>
      </c>
      <c r="F531" s="8" t="s">
        <v>22</v>
      </c>
      <c r="G531" s="198">
        <v>39634</v>
      </c>
      <c r="H531" s="23">
        <f t="shared" ca="1" si="8"/>
        <v>12</v>
      </c>
      <c r="I531" s="23" t="s">
        <v>55</v>
      </c>
      <c r="J531" s="24">
        <v>81642</v>
      </c>
      <c r="K531" s="25">
        <v>2</v>
      </c>
      <c r="L531" s="33"/>
      <c r="M531" s="8"/>
      <c r="N531" s="8"/>
      <c r="O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</row>
    <row r="532" spans="1:34" ht="14.25" x14ac:dyDescent="0.45">
      <c r="A532" s="8" t="s">
        <v>56</v>
      </c>
      <c r="B532" s="20" t="s">
        <v>27</v>
      </c>
      <c r="C532" s="8" t="s">
        <v>47</v>
      </c>
      <c r="D532" s="7">
        <v>517001555</v>
      </c>
      <c r="E532" s="21">
        <v>9707936742</v>
      </c>
      <c r="F532" s="8" t="s">
        <v>29</v>
      </c>
      <c r="G532" s="198">
        <v>39521</v>
      </c>
      <c r="H532" s="23">
        <f t="shared" ca="1" si="8"/>
        <v>12</v>
      </c>
      <c r="I532" s="23" t="s">
        <v>23</v>
      </c>
      <c r="J532" s="24">
        <v>20117</v>
      </c>
      <c r="K532" s="25">
        <v>1</v>
      </c>
      <c r="L532" s="33"/>
      <c r="M532" s="32"/>
      <c r="N532" s="8"/>
      <c r="O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</row>
    <row r="533" spans="1:34" ht="14.25" x14ac:dyDescent="0.45">
      <c r="A533" s="8" t="s">
        <v>466</v>
      </c>
      <c r="B533" s="20" t="s">
        <v>59</v>
      </c>
      <c r="C533" s="8" t="s">
        <v>455</v>
      </c>
      <c r="D533" s="7">
        <v>666763173</v>
      </c>
      <c r="E533" s="21">
        <v>5054264889</v>
      </c>
      <c r="F533" s="8" t="s">
        <v>22</v>
      </c>
      <c r="G533" s="198">
        <v>37415</v>
      </c>
      <c r="H533" s="23">
        <f t="shared" ca="1" si="8"/>
        <v>18</v>
      </c>
      <c r="I533" s="23" t="s">
        <v>53</v>
      </c>
      <c r="J533" s="24">
        <v>96400</v>
      </c>
      <c r="K533" s="25">
        <v>5</v>
      </c>
      <c r="L533" s="33"/>
      <c r="M533" s="8"/>
      <c r="N533" s="8"/>
      <c r="O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</row>
    <row r="534" spans="1:34" ht="14.25" x14ac:dyDescent="0.45">
      <c r="A534" s="8" t="s">
        <v>74</v>
      </c>
      <c r="B534" s="20" t="s">
        <v>46</v>
      </c>
      <c r="C534" s="8" t="s">
        <v>71</v>
      </c>
      <c r="D534" s="7">
        <v>875007950</v>
      </c>
      <c r="E534" s="21">
        <v>9707515181</v>
      </c>
      <c r="F534" s="8" t="s">
        <v>22</v>
      </c>
      <c r="G534" s="198">
        <v>37605</v>
      </c>
      <c r="H534" s="23">
        <f t="shared" ca="1" si="8"/>
        <v>17</v>
      </c>
      <c r="I534" s="23" t="s">
        <v>23</v>
      </c>
      <c r="J534" s="24">
        <v>96941</v>
      </c>
      <c r="K534" s="25">
        <v>1</v>
      </c>
      <c r="L534" s="33"/>
      <c r="M534" s="8"/>
      <c r="N534" s="8"/>
      <c r="O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</row>
    <row r="535" spans="1:34" ht="14.25" x14ac:dyDescent="0.45">
      <c r="A535" s="8" t="s">
        <v>274</v>
      </c>
      <c r="B535" s="20" t="s">
        <v>46</v>
      </c>
      <c r="C535" s="8" t="s">
        <v>230</v>
      </c>
      <c r="D535" s="7">
        <v>960003205</v>
      </c>
      <c r="E535" s="21">
        <v>3031765611</v>
      </c>
      <c r="F535" s="8" t="s">
        <v>22</v>
      </c>
      <c r="G535" s="198">
        <v>38830</v>
      </c>
      <c r="H535" s="23">
        <f t="shared" ca="1" si="8"/>
        <v>14</v>
      </c>
      <c r="I535" s="23" t="s">
        <v>53</v>
      </c>
      <c r="J535" s="24">
        <v>42755</v>
      </c>
      <c r="K535" s="25">
        <v>2</v>
      </c>
      <c r="L535" s="33"/>
      <c r="M535" s="8"/>
      <c r="N535" s="8"/>
      <c r="O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</row>
    <row r="536" spans="1:34" ht="14.25" x14ac:dyDescent="0.45">
      <c r="A536" s="8" t="s">
        <v>481</v>
      </c>
      <c r="B536" s="20" t="s">
        <v>59</v>
      </c>
      <c r="C536" s="8" t="s">
        <v>455</v>
      </c>
      <c r="D536" s="7">
        <v>582004749</v>
      </c>
      <c r="E536" s="21">
        <v>9706753698</v>
      </c>
      <c r="F536" s="8" t="s">
        <v>22</v>
      </c>
      <c r="G536" s="198">
        <v>38205</v>
      </c>
      <c r="H536" s="23">
        <f t="shared" ca="1" si="8"/>
        <v>15</v>
      </c>
      <c r="I536" s="23" t="s">
        <v>23</v>
      </c>
      <c r="J536" s="24">
        <v>34096</v>
      </c>
      <c r="K536" s="25">
        <v>5</v>
      </c>
      <c r="L536" s="33"/>
      <c r="M536" s="8"/>
      <c r="N536" s="8"/>
      <c r="O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</row>
    <row r="537" spans="1:34" ht="14.25" x14ac:dyDescent="0.45">
      <c r="A537" s="8" t="s">
        <v>132</v>
      </c>
      <c r="B537" s="20" t="s">
        <v>46</v>
      </c>
      <c r="C537" s="8" t="s">
        <v>87</v>
      </c>
      <c r="D537" s="7">
        <v>240510000</v>
      </c>
      <c r="E537" s="21">
        <v>9705165289</v>
      </c>
      <c r="F537" s="8" t="s">
        <v>22</v>
      </c>
      <c r="G537" s="198">
        <v>39133</v>
      </c>
      <c r="H537" s="23">
        <f t="shared" ca="1" si="8"/>
        <v>13</v>
      </c>
      <c r="I537" s="23" t="s">
        <v>23</v>
      </c>
      <c r="J537" s="24">
        <v>80560</v>
      </c>
      <c r="K537" s="25">
        <v>3</v>
      </c>
      <c r="L537" s="33"/>
      <c r="M537" s="8"/>
      <c r="N537" s="8"/>
      <c r="O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</row>
    <row r="538" spans="1:34" ht="14.25" x14ac:dyDescent="0.45">
      <c r="A538" s="8" t="s">
        <v>388</v>
      </c>
      <c r="B538" s="20" t="s">
        <v>27</v>
      </c>
      <c r="C538" s="8" t="s">
        <v>379</v>
      </c>
      <c r="D538" s="7">
        <v>622120000</v>
      </c>
      <c r="E538" s="21">
        <v>3034999647</v>
      </c>
      <c r="F538" s="8" t="s">
        <v>33</v>
      </c>
      <c r="G538" s="198">
        <v>41800</v>
      </c>
      <c r="H538" s="23">
        <f t="shared" ca="1" si="8"/>
        <v>6</v>
      </c>
      <c r="I538" s="23"/>
      <c r="J538" s="24">
        <v>75926</v>
      </c>
      <c r="K538" s="25">
        <v>3</v>
      </c>
      <c r="L538" s="33"/>
      <c r="M538" s="8"/>
      <c r="N538" s="8"/>
      <c r="O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</row>
    <row r="539" spans="1:34" ht="14.25" x14ac:dyDescent="0.45">
      <c r="A539" s="8" t="s">
        <v>344</v>
      </c>
      <c r="B539" s="20" t="s">
        <v>52</v>
      </c>
      <c r="C539" s="8" t="s">
        <v>230</v>
      </c>
      <c r="D539" s="7">
        <v>901005709</v>
      </c>
      <c r="E539" s="21">
        <v>5052126686</v>
      </c>
      <c r="F539" s="8" t="s">
        <v>28</v>
      </c>
      <c r="G539" s="198">
        <v>37055</v>
      </c>
      <c r="H539" s="23">
        <f t="shared" ca="1" si="8"/>
        <v>19</v>
      </c>
      <c r="I539" s="23"/>
      <c r="J539" s="24">
        <v>29494</v>
      </c>
      <c r="K539" s="25">
        <v>4</v>
      </c>
      <c r="L539" s="33"/>
      <c r="M539" s="8"/>
      <c r="N539" s="8"/>
      <c r="O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</row>
    <row r="540" spans="1:34" ht="14.25" x14ac:dyDescent="0.45">
      <c r="A540" s="8" t="s">
        <v>429</v>
      </c>
      <c r="B540" s="20" t="s">
        <v>37</v>
      </c>
      <c r="C540" s="8" t="s">
        <v>428</v>
      </c>
      <c r="D540" s="7">
        <v>900003966</v>
      </c>
      <c r="E540" s="21">
        <v>9707660273</v>
      </c>
      <c r="F540" s="8" t="s">
        <v>28</v>
      </c>
      <c r="G540" s="198">
        <v>41131</v>
      </c>
      <c r="H540" s="23">
        <f t="shared" ca="1" si="8"/>
        <v>7</v>
      </c>
      <c r="I540" s="23"/>
      <c r="J540" s="24">
        <v>14578</v>
      </c>
      <c r="K540" s="25">
        <v>2</v>
      </c>
      <c r="L540" s="33"/>
      <c r="M540" s="8"/>
      <c r="N540" s="8"/>
      <c r="O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</row>
    <row r="541" spans="1:34" ht="14.25" x14ac:dyDescent="0.45">
      <c r="A541" s="8" t="s">
        <v>269</v>
      </c>
      <c r="B541" s="20" t="s">
        <v>59</v>
      </c>
      <c r="C541" s="8" t="s">
        <v>230</v>
      </c>
      <c r="D541" s="7">
        <v>189370000</v>
      </c>
      <c r="E541" s="21">
        <v>9706607355</v>
      </c>
      <c r="F541" s="8" t="s">
        <v>33</v>
      </c>
      <c r="G541" s="198">
        <v>42849</v>
      </c>
      <c r="H541" s="23">
        <f t="shared" ca="1" si="8"/>
        <v>3</v>
      </c>
      <c r="I541" s="23"/>
      <c r="J541" s="24">
        <v>111104</v>
      </c>
      <c r="K541" s="25">
        <v>2</v>
      </c>
      <c r="L541" s="33"/>
      <c r="M541" s="8"/>
      <c r="N541" s="8"/>
      <c r="O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</row>
    <row r="542" spans="1:34" ht="14.25" x14ac:dyDescent="0.45">
      <c r="A542" s="8" t="s">
        <v>333</v>
      </c>
      <c r="B542" s="20" t="s">
        <v>52</v>
      </c>
      <c r="C542" s="8" t="s">
        <v>230</v>
      </c>
      <c r="D542" s="7">
        <v>584003706</v>
      </c>
      <c r="E542" s="21">
        <v>5052672603</v>
      </c>
      <c r="F542" s="8" t="s">
        <v>28</v>
      </c>
      <c r="G542" s="198">
        <v>39371</v>
      </c>
      <c r="H542" s="23">
        <f t="shared" ca="1" si="8"/>
        <v>12</v>
      </c>
      <c r="I542" s="23"/>
      <c r="J542" s="24">
        <v>49647</v>
      </c>
      <c r="K542" s="25">
        <v>4</v>
      </c>
      <c r="L542" s="33"/>
      <c r="M542" s="8"/>
      <c r="N542" s="8"/>
      <c r="O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</row>
    <row r="543" spans="1:34" ht="14.25" x14ac:dyDescent="0.45">
      <c r="A543" s="8" t="s">
        <v>73</v>
      </c>
      <c r="B543" s="20" t="s">
        <v>20</v>
      </c>
      <c r="C543" s="8" t="s">
        <v>71</v>
      </c>
      <c r="D543" s="7">
        <v>577290000</v>
      </c>
      <c r="E543" s="21">
        <v>9701593705</v>
      </c>
      <c r="F543" s="8" t="s">
        <v>22</v>
      </c>
      <c r="G543" s="198">
        <v>40197</v>
      </c>
      <c r="H543" s="23">
        <f t="shared" ca="1" si="8"/>
        <v>10</v>
      </c>
      <c r="I543" s="23" t="s">
        <v>53</v>
      </c>
      <c r="J543" s="24">
        <v>44405</v>
      </c>
      <c r="K543" s="25">
        <v>3</v>
      </c>
      <c r="L543" s="33"/>
      <c r="M543" s="8"/>
      <c r="N543" s="8"/>
      <c r="O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</row>
    <row r="544" spans="1:34" ht="14.25" x14ac:dyDescent="0.45">
      <c r="A544" s="8" t="s">
        <v>45</v>
      </c>
      <c r="B544" s="20" t="s">
        <v>46</v>
      </c>
      <c r="C544" s="8" t="s">
        <v>47</v>
      </c>
      <c r="D544" s="7">
        <v>398003058</v>
      </c>
      <c r="E544" s="21">
        <v>7195832994</v>
      </c>
      <c r="F544" s="8" t="s">
        <v>22</v>
      </c>
      <c r="G544" s="198">
        <v>37135</v>
      </c>
      <c r="H544" s="23">
        <f t="shared" ca="1" si="8"/>
        <v>18</v>
      </c>
      <c r="I544" s="23" t="s">
        <v>23</v>
      </c>
      <c r="J544" s="24">
        <v>105283</v>
      </c>
      <c r="K544" s="25">
        <v>5</v>
      </c>
      <c r="L544" s="33"/>
      <c r="M544" s="32"/>
      <c r="N544" s="8"/>
      <c r="O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</row>
    <row r="545" spans="1:34" ht="14.25" x14ac:dyDescent="0.45">
      <c r="A545" s="8" t="s">
        <v>668</v>
      </c>
      <c r="B545" s="20" t="s">
        <v>46</v>
      </c>
      <c r="C545" s="8" t="s">
        <v>599</v>
      </c>
      <c r="D545" s="7">
        <v>509007087</v>
      </c>
      <c r="E545" s="21">
        <v>9708439277</v>
      </c>
      <c r="F545" s="8" t="s">
        <v>22</v>
      </c>
      <c r="G545" s="198">
        <v>37015</v>
      </c>
      <c r="H545" s="23">
        <f t="shared" ca="1" si="8"/>
        <v>19</v>
      </c>
      <c r="I545" s="23" t="s">
        <v>23</v>
      </c>
      <c r="J545" s="24">
        <v>90380</v>
      </c>
      <c r="K545" s="25">
        <v>4</v>
      </c>
      <c r="L545" s="33"/>
      <c r="M545" s="8"/>
      <c r="N545" s="8"/>
      <c r="O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</row>
    <row r="546" spans="1:34" ht="14.25" x14ac:dyDescent="0.45">
      <c r="A546" s="8" t="s">
        <v>362</v>
      </c>
      <c r="B546" s="20" t="s">
        <v>46</v>
      </c>
      <c r="C546" s="8" t="s">
        <v>230</v>
      </c>
      <c r="D546" s="7">
        <v>666126703</v>
      </c>
      <c r="E546" s="21">
        <v>7192053579</v>
      </c>
      <c r="F546" s="8" t="s">
        <v>33</v>
      </c>
      <c r="G546" s="198">
        <v>40938</v>
      </c>
      <c r="H546" s="23">
        <f t="shared" ca="1" si="8"/>
        <v>8</v>
      </c>
      <c r="I546" s="23"/>
      <c r="J546" s="24">
        <v>81008</v>
      </c>
      <c r="K546" s="25">
        <v>3</v>
      </c>
      <c r="L546" s="33"/>
      <c r="M546" s="8"/>
      <c r="N546" s="8"/>
      <c r="O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</row>
    <row r="547" spans="1:34" ht="14.25" x14ac:dyDescent="0.45">
      <c r="A547" s="8" t="s">
        <v>135</v>
      </c>
      <c r="B547" s="20" t="s">
        <v>20</v>
      </c>
      <c r="C547" s="8" t="s">
        <v>87</v>
      </c>
      <c r="D547" s="7">
        <v>666150939</v>
      </c>
      <c r="E547" s="21">
        <v>5054734960</v>
      </c>
      <c r="F547" s="8" t="s">
        <v>28</v>
      </c>
      <c r="G547" s="198">
        <v>39363</v>
      </c>
      <c r="H547" s="23">
        <f t="shared" ca="1" si="8"/>
        <v>12</v>
      </c>
      <c r="I547" s="23"/>
      <c r="J547" s="24">
        <v>24420</v>
      </c>
      <c r="K547" s="25">
        <v>5</v>
      </c>
      <c r="L547" s="33"/>
      <c r="M547" s="8"/>
      <c r="N547" s="8"/>
      <c r="O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</row>
    <row r="548" spans="1:34" ht="14.25" x14ac:dyDescent="0.45">
      <c r="A548" s="8" t="s">
        <v>318</v>
      </c>
      <c r="B548" s="20" t="s">
        <v>20</v>
      </c>
      <c r="C548" s="8" t="s">
        <v>230</v>
      </c>
      <c r="D548" s="7">
        <v>873570000</v>
      </c>
      <c r="E548" s="21">
        <v>7191257896</v>
      </c>
      <c r="F548" s="8" t="s">
        <v>22</v>
      </c>
      <c r="G548" s="198">
        <v>40002</v>
      </c>
      <c r="H548" s="23">
        <f t="shared" ca="1" si="8"/>
        <v>11</v>
      </c>
      <c r="I548" s="23" t="s">
        <v>38</v>
      </c>
      <c r="J548" s="24">
        <v>31218</v>
      </c>
      <c r="K548" s="25">
        <v>1</v>
      </c>
      <c r="L548" s="33"/>
      <c r="M548" s="8"/>
      <c r="N548" s="8"/>
      <c r="O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</row>
    <row r="549" spans="1:34" ht="14.25" x14ac:dyDescent="0.45">
      <c r="A549" s="8" t="s">
        <v>574</v>
      </c>
      <c r="B549" s="20" t="s">
        <v>20</v>
      </c>
      <c r="C549" s="8" t="s">
        <v>515</v>
      </c>
      <c r="D549" s="7">
        <v>765008752</v>
      </c>
      <c r="E549" s="21">
        <v>7195012757</v>
      </c>
      <c r="F549" s="8" t="s">
        <v>33</v>
      </c>
      <c r="G549" s="198">
        <v>38845</v>
      </c>
      <c r="H549" s="23">
        <f t="shared" ca="1" si="8"/>
        <v>14</v>
      </c>
      <c r="I549" s="23"/>
      <c r="J549" s="24">
        <v>65380</v>
      </c>
      <c r="K549" s="25">
        <v>4</v>
      </c>
      <c r="L549" s="33"/>
      <c r="M549" s="8"/>
      <c r="N549" s="8"/>
      <c r="O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</row>
    <row r="550" spans="1:34" ht="14.25" x14ac:dyDescent="0.45">
      <c r="A550" s="8" t="s">
        <v>743</v>
      </c>
      <c r="B550" s="20" t="s">
        <v>46</v>
      </c>
      <c r="C550" s="8" t="s">
        <v>670</v>
      </c>
      <c r="D550" s="7">
        <v>662340000</v>
      </c>
      <c r="E550" s="21">
        <v>5058238755</v>
      </c>
      <c r="F550" s="8" t="s">
        <v>22</v>
      </c>
      <c r="G550" s="198">
        <v>43032</v>
      </c>
      <c r="H550" s="23">
        <f t="shared" ca="1" si="8"/>
        <v>2</v>
      </c>
      <c r="I550" s="23" t="s">
        <v>23</v>
      </c>
      <c r="J550" s="24">
        <v>108728</v>
      </c>
      <c r="K550" s="25">
        <v>5</v>
      </c>
      <c r="L550" s="33"/>
      <c r="M550" s="8"/>
      <c r="N550" s="8"/>
      <c r="O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</row>
    <row r="551" spans="1:34" ht="14.25" x14ac:dyDescent="0.45">
      <c r="A551" s="8" t="s">
        <v>601</v>
      </c>
      <c r="B551" s="20" t="s">
        <v>46</v>
      </c>
      <c r="C551" s="8" t="s">
        <v>599</v>
      </c>
      <c r="D551" s="7">
        <v>427009275</v>
      </c>
      <c r="E551" s="21">
        <v>7192238535</v>
      </c>
      <c r="F551" s="8" t="s">
        <v>22</v>
      </c>
      <c r="G551" s="198">
        <v>36573</v>
      </c>
      <c r="H551" s="23">
        <f t="shared" ca="1" si="8"/>
        <v>20</v>
      </c>
      <c r="I551" s="23" t="s">
        <v>53</v>
      </c>
      <c r="J551" s="24">
        <v>32789</v>
      </c>
      <c r="K551" s="25">
        <v>1</v>
      </c>
      <c r="L551" s="33"/>
      <c r="M551" s="8"/>
      <c r="N551" s="8"/>
      <c r="O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</row>
    <row r="552" spans="1:34" ht="14.25" x14ac:dyDescent="0.45">
      <c r="A552" s="8" t="s">
        <v>234</v>
      </c>
      <c r="B552" s="20" t="s">
        <v>59</v>
      </c>
      <c r="C552" s="8" t="s">
        <v>230</v>
      </c>
      <c r="D552" s="7">
        <v>666605772</v>
      </c>
      <c r="E552" s="21">
        <v>5057362525</v>
      </c>
      <c r="F552" s="8" t="s">
        <v>22</v>
      </c>
      <c r="G552" s="198">
        <v>38824</v>
      </c>
      <c r="H552" s="23">
        <f t="shared" ca="1" si="8"/>
        <v>14</v>
      </c>
      <c r="I552" s="23" t="s">
        <v>23</v>
      </c>
      <c r="J552" s="24">
        <v>105244</v>
      </c>
      <c r="K552" s="25">
        <v>2</v>
      </c>
      <c r="L552" s="33"/>
      <c r="M552" s="8"/>
      <c r="N552" s="8"/>
      <c r="O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</row>
    <row r="553" spans="1:34" ht="14.25" x14ac:dyDescent="0.45">
      <c r="A553" s="8" t="s">
        <v>252</v>
      </c>
      <c r="B553" s="20" t="s">
        <v>46</v>
      </c>
      <c r="C553" s="8" t="s">
        <v>230</v>
      </c>
      <c r="D553" s="7">
        <v>666302677</v>
      </c>
      <c r="E553" s="21">
        <v>5055918708</v>
      </c>
      <c r="F553" s="8" t="s">
        <v>22</v>
      </c>
      <c r="G553" s="198">
        <v>42125</v>
      </c>
      <c r="H553" s="23">
        <f t="shared" ca="1" si="8"/>
        <v>5</v>
      </c>
      <c r="I553" s="23" t="s">
        <v>53</v>
      </c>
      <c r="J553" s="24">
        <v>86750</v>
      </c>
      <c r="K553" s="25">
        <v>1</v>
      </c>
      <c r="L553" s="33"/>
      <c r="M553" s="8"/>
      <c r="N553" s="8"/>
      <c r="O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</row>
    <row r="554" spans="1:34" ht="14.25" x14ac:dyDescent="0.45">
      <c r="A554" s="8" t="s">
        <v>404</v>
      </c>
      <c r="B554" s="20" t="s">
        <v>20</v>
      </c>
      <c r="C554" s="8" t="s">
        <v>379</v>
      </c>
      <c r="D554" s="7">
        <v>157007953</v>
      </c>
      <c r="E554" s="21">
        <v>3036201509</v>
      </c>
      <c r="F554" s="8" t="s">
        <v>29</v>
      </c>
      <c r="G554" s="198">
        <v>42402</v>
      </c>
      <c r="H554" s="23">
        <f t="shared" ca="1" si="8"/>
        <v>4</v>
      </c>
      <c r="I554" s="23" t="s">
        <v>53</v>
      </c>
      <c r="J554" s="24">
        <v>62971</v>
      </c>
      <c r="K554" s="25">
        <v>5</v>
      </c>
      <c r="L554" s="33"/>
      <c r="M554" s="8"/>
      <c r="N554" s="8"/>
      <c r="O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</row>
    <row r="555" spans="1:34" ht="14.25" x14ac:dyDescent="0.45">
      <c r="A555" s="8" t="s">
        <v>396</v>
      </c>
      <c r="B555" s="20" t="s">
        <v>46</v>
      </c>
      <c r="C555" s="8" t="s">
        <v>379</v>
      </c>
      <c r="D555" s="7">
        <v>382920000</v>
      </c>
      <c r="E555" s="21">
        <v>9704442142</v>
      </c>
      <c r="F555" s="8" t="s">
        <v>22</v>
      </c>
      <c r="G555" s="198">
        <v>36999</v>
      </c>
      <c r="H555" s="23">
        <f t="shared" ca="1" si="8"/>
        <v>19</v>
      </c>
      <c r="I555" s="23" t="s">
        <v>42</v>
      </c>
      <c r="J555" s="24">
        <v>79939</v>
      </c>
      <c r="K555" s="25">
        <v>4</v>
      </c>
      <c r="L555" s="33"/>
      <c r="M555" s="8"/>
      <c r="N555" s="8"/>
      <c r="O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</row>
    <row r="556" spans="1:34" ht="14.25" x14ac:dyDescent="0.45">
      <c r="A556" s="8" t="s">
        <v>489</v>
      </c>
      <c r="B556" s="20" t="s">
        <v>20</v>
      </c>
      <c r="C556" s="8" t="s">
        <v>455</v>
      </c>
      <c r="D556" s="7">
        <v>755003977</v>
      </c>
      <c r="E556" s="21">
        <v>5052881600</v>
      </c>
      <c r="F556" s="8" t="s">
        <v>29</v>
      </c>
      <c r="G556" s="198">
        <v>40774</v>
      </c>
      <c r="H556" s="23">
        <f t="shared" ca="1" si="8"/>
        <v>8</v>
      </c>
      <c r="I556" s="23" t="s">
        <v>23</v>
      </c>
      <c r="J556" s="24">
        <v>44629</v>
      </c>
      <c r="K556" s="25">
        <v>5</v>
      </c>
      <c r="L556" s="33"/>
      <c r="M556" s="8"/>
      <c r="N556" s="8"/>
      <c r="O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</row>
    <row r="557" spans="1:34" ht="14.25" x14ac:dyDescent="0.45">
      <c r="A557" s="8" t="s">
        <v>265</v>
      </c>
      <c r="B557" s="20" t="s">
        <v>20</v>
      </c>
      <c r="C557" s="8" t="s">
        <v>230</v>
      </c>
      <c r="D557" s="7">
        <v>729770000</v>
      </c>
      <c r="E557" s="21">
        <v>7194555389</v>
      </c>
      <c r="F557" s="8" t="s">
        <v>28</v>
      </c>
      <c r="G557" s="198">
        <v>39133</v>
      </c>
      <c r="H557" s="23">
        <f t="shared" ca="1" si="8"/>
        <v>13</v>
      </c>
      <c r="I557" s="23"/>
      <c r="J557" s="24">
        <v>38512</v>
      </c>
      <c r="K557" s="25">
        <v>3</v>
      </c>
      <c r="L557" s="33"/>
      <c r="M557" s="8"/>
      <c r="N557" s="8"/>
      <c r="O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</row>
    <row r="558" spans="1:34" ht="14.25" x14ac:dyDescent="0.45">
      <c r="A558" s="8" t="s">
        <v>127</v>
      </c>
      <c r="B558" s="20" t="s">
        <v>46</v>
      </c>
      <c r="C558" s="8" t="s">
        <v>87</v>
      </c>
      <c r="D558" s="7">
        <v>186710000</v>
      </c>
      <c r="E558" s="21">
        <v>5051919478</v>
      </c>
      <c r="F558" s="8" t="s">
        <v>29</v>
      </c>
      <c r="G558" s="198">
        <v>37852</v>
      </c>
      <c r="H558" s="23">
        <f t="shared" ca="1" si="8"/>
        <v>16</v>
      </c>
      <c r="I558" s="23" t="s">
        <v>55</v>
      </c>
      <c r="J558" s="24">
        <v>51374</v>
      </c>
      <c r="K558" s="25">
        <v>4</v>
      </c>
      <c r="L558" s="33"/>
      <c r="M558" s="8"/>
      <c r="N558" s="8"/>
      <c r="O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</row>
    <row r="559" spans="1:34" ht="14.25" x14ac:dyDescent="0.45">
      <c r="A559" s="8" t="s">
        <v>181</v>
      </c>
      <c r="B559" s="20" t="s">
        <v>46</v>
      </c>
      <c r="C559" s="8" t="s">
        <v>182</v>
      </c>
      <c r="D559" s="7">
        <v>420140000</v>
      </c>
      <c r="E559" s="21">
        <v>9705724528</v>
      </c>
      <c r="F559" s="8" t="s">
        <v>33</v>
      </c>
      <c r="G559" s="198">
        <v>41831</v>
      </c>
      <c r="H559" s="23">
        <f t="shared" ca="1" si="8"/>
        <v>6</v>
      </c>
      <c r="I559" s="23"/>
      <c r="J559" s="24">
        <v>79279</v>
      </c>
      <c r="K559" s="25">
        <v>2</v>
      </c>
      <c r="L559" s="33"/>
      <c r="M559" s="8"/>
      <c r="N559" s="8"/>
      <c r="O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</row>
    <row r="560" spans="1:34" ht="14.25" x14ac:dyDescent="0.45">
      <c r="A560" s="8" t="s">
        <v>123</v>
      </c>
      <c r="B560" s="20" t="s">
        <v>59</v>
      </c>
      <c r="C560" s="8" t="s">
        <v>87</v>
      </c>
      <c r="D560" s="7">
        <v>501002827</v>
      </c>
      <c r="E560" s="21">
        <v>7192121334</v>
      </c>
      <c r="F560" s="8" t="s">
        <v>22</v>
      </c>
      <c r="G560" s="198">
        <v>38390</v>
      </c>
      <c r="H560" s="23">
        <f t="shared" ca="1" si="8"/>
        <v>15</v>
      </c>
      <c r="I560" s="23" t="s">
        <v>38</v>
      </c>
      <c r="J560" s="24">
        <v>102102</v>
      </c>
      <c r="K560" s="25">
        <v>5</v>
      </c>
      <c r="L560" s="33"/>
      <c r="M560" s="8"/>
      <c r="N560" s="8"/>
      <c r="O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</row>
    <row r="561" spans="1:34" ht="14.25" x14ac:dyDescent="0.45">
      <c r="A561" s="8" t="s">
        <v>301</v>
      </c>
      <c r="B561" s="20" t="s">
        <v>52</v>
      </c>
      <c r="C561" s="8" t="s">
        <v>230</v>
      </c>
      <c r="D561" s="7">
        <v>298004738</v>
      </c>
      <c r="E561" s="21">
        <v>3038426889</v>
      </c>
      <c r="F561" s="8" t="s">
        <v>33</v>
      </c>
      <c r="G561" s="198">
        <v>39904</v>
      </c>
      <c r="H561" s="23">
        <f t="shared" ca="1" si="8"/>
        <v>11</v>
      </c>
      <c r="I561" s="23"/>
      <c r="J561" s="24">
        <v>55229</v>
      </c>
      <c r="K561" s="25">
        <v>2</v>
      </c>
      <c r="L561" s="33"/>
      <c r="M561" s="8"/>
      <c r="N561" s="8"/>
      <c r="O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</row>
    <row r="562" spans="1:34" ht="14.25" x14ac:dyDescent="0.45">
      <c r="A562" s="8" t="s">
        <v>179</v>
      </c>
      <c r="B562" s="20" t="s">
        <v>59</v>
      </c>
      <c r="C562" s="8" t="s">
        <v>162</v>
      </c>
      <c r="D562" s="7">
        <v>978570000</v>
      </c>
      <c r="E562" s="21">
        <v>7197111802</v>
      </c>
      <c r="F562" s="8" t="s">
        <v>22</v>
      </c>
      <c r="G562" s="198">
        <v>40417</v>
      </c>
      <c r="H562" s="23">
        <f t="shared" ca="1" si="8"/>
        <v>9</v>
      </c>
      <c r="I562" s="23" t="s">
        <v>38</v>
      </c>
      <c r="J562" s="24">
        <v>80718</v>
      </c>
      <c r="K562" s="25">
        <v>4</v>
      </c>
      <c r="L562" s="33"/>
      <c r="M562" s="8"/>
      <c r="N562" s="8"/>
      <c r="O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</row>
    <row r="563" spans="1:34" ht="14.25" x14ac:dyDescent="0.45">
      <c r="A563" s="8" t="s">
        <v>744</v>
      </c>
      <c r="B563" s="20" t="s">
        <v>37</v>
      </c>
      <c r="C563" s="8" t="s">
        <v>670</v>
      </c>
      <c r="D563" s="7">
        <v>464890000</v>
      </c>
      <c r="E563" s="21">
        <v>7198252392</v>
      </c>
      <c r="F563" s="8" t="s">
        <v>22</v>
      </c>
      <c r="G563" s="198">
        <v>37225</v>
      </c>
      <c r="H563" s="23">
        <f t="shared" ca="1" si="8"/>
        <v>18</v>
      </c>
      <c r="I563" s="23" t="s">
        <v>38</v>
      </c>
      <c r="J563" s="24">
        <v>42451</v>
      </c>
      <c r="K563" s="25">
        <v>3</v>
      </c>
      <c r="L563" s="33"/>
      <c r="M563" s="8"/>
      <c r="N563" s="8"/>
      <c r="O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</row>
    <row r="564" spans="1:34" ht="14.25" x14ac:dyDescent="0.45">
      <c r="A564" s="8" t="s">
        <v>521</v>
      </c>
      <c r="B564" s="20" t="s">
        <v>20</v>
      </c>
      <c r="C564" s="8" t="s">
        <v>515</v>
      </c>
      <c r="D564" s="7">
        <v>666551149</v>
      </c>
      <c r="E564" s="21">
        <v>7192344526</v>
      </c>
      <c r="F564" s="8" t="s">
        <v>22</v>
      </c>
      <c r="G564" s="198">
        <v>39125</v>
      </c>
      <c r="H564" s="23">
        <f t="shared" ca="1" si="8"/>
        <v>13</v>
      </c>
      <c r="I564" s="23" t="s">
        <v>38</v>
      </c>
      <c r="J564" s="24">
        <v>30188</v>
      </c>
      <c r="K564" s="25">
        <v>3</v>
      </c>
      <c r="L564" s="33"/>
      <c r="M564" s="8"/>
      <c r="N564" s="8"/>
      <c r="O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</row>
    <row r="565" spans="1:34" ht="14.25" x14ac:dyDescent="0.45">
      <c r="A565" s="8" t="s">
        <v>148</v>
      </c>
      <c r="B565" s="20" t="s">
        <v>59</v>
      </c>
      <c r="C565" s="8" t="s">
        <v>144</v>
      </c>
      <c r="D565" s="7">
        <v>893500000</v>
      </c>
      <c r="E565" s="21">
        <v>9706299247</v>
      </c>
      <c r="F565" s="8" t="s">
        <v>33</v>
      </c>
      <c r="G565" s="198">
        <v>42833</v>
      </c>
      <c r="H565" s="23">
        <f t="shared" ca="1" si="8"/>
        <v>3</v>
      </c>
      <c r="I565" s="23"/>
      <c r="J565" s="24">
        <v>47018</v>
      </c>
      <c r="K565" s="25">
        <v>4</v>
      </c>
      <c r="L565" s="33"/>
      <c r="M565" s="8"/>
      <c r="N565" s="8"/>
      <c r="O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</row>
    <row r="566" spans="1:34" ht="14.25" x14ac:dyDescent="0.45">
      <c r="A566" s="8" t="s">
        <v>749</v>
      </c>
      <c r="B566" s="20" t="s">
        <v>59</v>
      </c>
      <c r="C566" s="8" t="s">
        <v>670</v>
      </c>
      <c r="D566" s="7">
        <v>339007569</v>
      </c>
      <c r="E566" s="21">
        <v>7195441252</v>
      </c>
      <c r="F566" s="8" t="s">
        <v>22</v>
      </c>
      <c r="G566" s="198">
        <v>37729</v>
      </c>
      <c r="H566" s="23">
        <f t="shared" ca="1" si="8"/>
        <v>17</v>
      </c>
      <c r="I566" s="23" t="s">
        <v>53</v>
      </c>
      <c r="J566" s="24">
        <v>97482</v>
      </c>
      <c r="K566" s="25">
        <v>2</v>
      </c>
      <c r="L566" s="33"/>
      <c r="M566" s="8"/>
      <c r="N566" s="8"/>
      <c r="O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</row>
    <row r="567" spans="1:34" ht="14.25" x14ac:dyDescent="0.45">
      <c r="A567" s="8" t="s">
        <v>534</v>
      </c>
      <c r="B567" s="20" t="s">
        <v>52</v>
      </c>
      <c r="C567" s="8" t="s">
        <v>515</v>
      </c>
      <c r="D567" s="7">
        <v>340007008</v>
      </c>
      <c r="E567" s="21">
        <v>9701664940</v>
      </c>
      <c r="F567" s="8" t="s">
        <v>22</v>
      </c>
      <c r="G567" s="198">
        <v>41152</v>
      </c>
      <c r="H567" s="23">
        <f t="shared" ca="1" si="8"/>
        <v>7</v>
      </c>
      <c r="I567" s="23" t="s">
        <v>42</v>
      </c>
      <c r="J567" s="24">
        <v>101521</v>
      </c>
      <c r="K567" s="25">
        <v>2</v>
      </c>
      <c r="L567" s="33"/>
      <c r="M567" s="8"/>
      <c r="N567" s="8"/>
      <c r="O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</row>
    <row r="568" spans="1:34" ht="14.25" x14ac:dyDescent="0.45">
      <c r="A568" s="8" t="s">
        <v>742</v>
      </c>
      <c r="B568" s="20" t="s">
        <v>59</v>
      </c>
      <c r="C568" s="8" t="s">
        <v>670</v>
      </c>
      <c r="D568" s="7">
        <v>666794440</v>
      </c>
      <c r="E568" s="21">
        <v>9701277028</v>
      </c>
      <c r="F568" s="8" t="s">
        <v>22</v>
      </c>
      <c r="G568" s="198">
        <v>43322</v>
      </c>
      <c r="H568" s="23">
        <f t="shared" ca="1" si="8"/>
        <v>1</v>
      </c>
      <c r="I568" s="23" t="s">
        <v>53</v>
      </c>
      <c r="J568" s="24">
        <v>46187</v>
      </c>
      <c r="K568" s="25">
        <v>3</v>
      </c>
      <c r="L568" s="33"/>
      <c r="M568" s="8"/>
      <c r="N568" s="8"/>
      <c r="O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</row>
    <row r="569" spans="1:34" ht="14.25" x14ac:dyDescent="0.45">
      <c r="A569" s="8" t="s">
        <v>84</v>
      </c>
      <c r="B569" s="20" t="s">
        <v>46</v>
      </c>
      <c r="C569" s="8" t="s">
        <v>82</v>
      </c>
      <c r="D569" s="7">
        <v>666765145</v>
      </c>
      <c r="E569" s="21">
        <v>3034603155</v>
      </c>
      <c r="F569" s="8" t="s">
        <v>22</v>
      </c>
      <c r="G569" s="198">
        <v>37017</v>
      </c>
      <c r="H569" s="23">
        <f t="shared" ca="1" si="8"/>
        <v>19</v>
      </c>
      <c r="I569" s="23" t="s">
        <v>23</v>
      </c>
      <c r="J569" s="24">
        <v>61010</v>
      </c>
      <c r="K569" s="25">
        <v>3</v>
      </c>
      <c r="L569" s="33"/>
      <c r="M569" s="8"/>
      <c r="N569" s="8"/>
      <c r="O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</row>
    <row r="570" spans="1:34" ht="14.25" x14ac:dyDescent="0.45">
      <c r="A570" s="8" t="s">
        <v>667</v>
      </c>
      <c r="B570" s="20" t="s">
        <v>59</v>
      </c>
      <c r="C570" s="8" t="s">
        <v>599</v>
      </c>
      <c r="D570" s="7">
        <v>349007397</v>
      </c>
      <c r="E570" s="21">
        <v>3037422559</v>
      </c>
      <c r="F570" s="8" t="s">
        <v>29</v>
      </c>
      <c r="G570" s="198">
        <v>39500</v>
      </c>
      <c r="H570" s="23">
        <f t="shared" ca="1" si="8"/>
        <v>12</v>
      </c>
      <c r="I570" s="23" t="s">
        <v>23</v>
      </c>
      <c r="J570" s="24">
        <v>46174</v>
      </c>
      <c r="K570" s="25">
        <v>2</v>
      </c>
      <c r="L570" s="33"/>
      <c r="M570" s="8"/>
      <c r="N570" s="8"/>
      <c r="O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</row>
    <row r="571" spans="1:34" ht="14.25" x14ac:dyDescent="0.45">
      <c r="A571" s="8" t="s">
        <v>596</v>
      </c>
      <c r="B571" s="20" t="s">
        <v>46</v>
      </c>
      <c r="C571" s="8" t="s">
        <v>515</v>
      </c>
      <c r="D571" s="7">
        <v>666291063</v>
      </c>
      <c r="E571" s="21">
        <v>9705520461</v>
      </c>
      <c r="F571" s="8" t="s">
        <v>33</v>
      </c>
      <c r="G571" s="198">
        <v>37962</v>
      </c>
      <c r="H571" s="23">
        <f t="shared" ca="1" si="8"/>
        <v>16</v>
      </c>
      <c r="I571" s="23"/>
      <c r="J571" s="24">
        <v>113494</v>
      </c>
      <c r="K571" s="25">
        <v>2</v>
      </c>
      <c r="L571" s="33"/>
      <c r="M571" s="8"/>
      <c r="N571" s="8"/>
      <c r="O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</row>
    <row r="572" spans="1:34" ht="14.25" x14ac:dyDescent="0.45">
      <c r="A572" s="8" t="s">
        <v>685</v>
      </c>
      <c r="B572" s="20" t="s">
        <v>59</v>
      </c>
      <c r="C572" s="8" t="s">
        <v>670</v>
      </c>
      <c r="D572" s="7">
        <v>678250000</v>
      </c>
      <c r="E572" s="21">
        <v>3034072342</v>
      </c>
      <c r="F572" s="8" t="s">
        <v>22</v>
      </c>
      <c r="G572" s="198">
        <v>36583</v>
      </c>
      <c r="H572" s="23">
        <f t="shared" ca="1" si="8"/>
        <v>20</v>
      </c>
      <c r="I572" s="23" t="s">
        <v>23</v>
      </c>
      <c r="J572" s="24">
        <v>31944</v>
      </c>
      <c r="K572" s="25">
        <v>5</v>
      </c>
      <c r="L572" s="33"/>
      <c r="M572" s="8"/>
      <c r="N572" s="8"/>
      <c r="O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</row>
    <row r="573" spans="1:34" ht="14.25" x14ac:dyDescent="0.45">
      <c r="A573" s="8" t="s">
        <v>336</v>
      </c>
      <c r="B573" s="20" t="s">
        <v>20</v>
      </c>
      <c r="C573" s="8" t="s">
        <v>230</v>
      </c>
      <c r="D573" s="7">
        <v>666309949</v>
      </c>
      <c r="E573" s="21">
        <v>9708721709</v>
      </c>
      <c r="F573" s="8" t="s">
        <v>22</v>
      </c>
      <c r="G573" s="198">
        <v>37024</v>
      </c>
      <c r="H573" s="23">
        <f t="shared" ca="1" si="8"/>
        <v>19</v>
      </c>
      <c r="I573" s="23" t="s">
        <v>53</v>
      </c>
      <c r="J573" s="24">
        <v>77761</v>
      </c>
      <c r="K573" s="25">
        <v>1</v>
      </c>
      <c r="L573" s="33"/>
      <c r="M573" s="8"/>
      <c r="N573" s="8"/>
      <c r="O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</row>
    <row r="574" spans="1:34" ht="14.25" x14ac:dyDescent="0.45">
      <c r="A574" s="8" t="s">
        <v>345</v>
      </c>
      <c r="B574" s="20" t="s">
        <v>37</v>
      </c>
      <c r="C574" s="8" t="s">
        <v>230</v>
      </c>
      <c r="D574" s="7">
        <v>387007498</v>
      </c>
      <c r="E574" s="21">
        <v>3036739978</v>
      </c>
      <c r="F574" s="8" t="s">
        <v>33</v>
      </c>
      <c r="G574" s="198">
        <v>37975</v>
      </c>
      <c r="H574" s="23">
        <f t="shared" ca="1" si="8"/>
        <v>16</v>
      </c>
      <c r="I574" s="23"/>
      <c r="J574" s="24">
        <v>106511</v>
      </c>
      <c r="K574" s="25">
        <v>3</v>
      </c>
      <c r="L574" s="33"/>
      <c r="M574" s="8"/>
      <c r="N574" s="8"/>
      <c r="O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</row>
    <row r="575" spans="1:34" ht="14.25" x14ac:dyDescent="0.45">
      <c r="A575" s="8" t="s">
        <v>525</v>
      </c>
      <c r="B575" s="20" t="s">
        <v>59</v>
      </c>
      <c r="C575" s="8" t="s">
        <v>515</v>
      </c>
      <c r="D575" s="7">
        <v>446580000</v>
      </c>
      <c r="E575" s="21">
        <v>7191276517</v>
      </c>
      <c r="F575" s="8" t="s">
        <v>22</v>
      </c>
      <c r="G575" s="198">
        <v>39840</v>
      </c>
      <c r="H575" s="23">
        <f t="shared" ca="1" si="8"/>
        <v>11</v>
      </c>
      <c r="I575" s="23" t="s">
        <v>23</v>
      </c>
      <c r="J575" s="24">
        <v>82368</v>
      </c>
      <c r="K575" s="25">
        <v>4</v>
      </c>
      <c r="L575" s="33"/>
      <c r="M575" s="8"/>
      <c r="N575" s="8"/>
      <c r="O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</row>
    <row r="576" spans="1:34" ht="14.25" x14ac:dyDescent="0.45">
      <c r="A576" s="8" t="s">
        <v>623</v>
      </c>
      <c r="B576" s="20" t="s">
        <v>37</v>
      </c>
      <c r="C576" s="8" t="s">
        <v>599</v>
      </c>
      <c r="D576" s="7">
        <v>487003792</v>
      </c>
      <c r="E576" s="21">
        <v>5055770085</v>
      </c>
      <c r="F576" s="8" t="s">
        <v>29</v>
      </c>
      <c r="G576" s="198">
        <v>37194</v>
      </c>
      <c r="H576" s="23">
        <f t="shared" ca="1" si="8"/>
        <v>18</v>
      </c>
      <c r="I576" s="23" t="s">
        <v>53</v>
      </c>
      <c r="J576" s="24">
        <v>34168</v>
      </c>
      <c r="K576" s="25">
        <v>5</v>
      </c>
      <c r="L576" s="33"/>
      <c r="M576" s="8"/>
      <c r="N576" s="8"/>
      <c r="O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</row>
    <row r="577" spans="1:34" ht="14.25" x14ac:dyDescent="0.45">
      <c r="A577" s="8" t="s">
        <v>134</v>
      </c>
      <c r="B577" s="20" t="s">
        <v>20</v>
      </c>
      <c r="C577" s="8" t="s">
        <v>87</v>
      </c>
      <c r="D577" s="7">
        <v>591200000</v>
      </c>
      <c r="E577" s="21">
        <v>3032636516</v>
      </c>
      <c r="F577" s="8" t="s">
        <v>33</v>
      </c>
      <c r="G577" s="198">
        <v>39774</v>
      </c>
      <c r="H577" s="23">
        <f t="shared" ca="1" si="8"/>
        <v>11</v>
      </c>
      <c r="I577" s="23"/>
      <c r="J577" s="24">
        <v>31099</v>
      </c>
      <c r="K577" s="25">
        <v>3</v>
      </c>
      <c r="L577" s="33"/>
      <c r="M577" s="8"/>
      <c r="N577" s="8"/>
      <c r="O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</row>
    <row r="578" spans="1:34" ht="14.25" x14ac:dyDescent="0.45">
      <c r="A578" s="8" t="s">
        <v>659</v>
      </c>
      <c r="B578" s="20" t="s">
        <v>59</v>
      </c>
      <c r="C578" s="8" t="s">
        <v>599</v>
      </c>
      <c r="D578" s="7">
        <v>639004928</v>
      </c>
      <c r="E578" s="21">
        <v>9704563177</v>
      </c>
      <c r="F578" s="8" t="s">
        <v>28</v>
      </c>
      <c r="G578" s="198">
        <v>37484</v>
      </c>
      <c r="H578" s="23">
        <f t="shared" ref="H578:H641" ca="1" si="9">DATEDIF(G578,TODAY(),"Y")</f>
        <v>17</v>
      </c>
      <c r="I578" s="23"/>
      <c r="J578" s="24">
        <v>34959</v>
      </c>
      <c r="K578" s="25">
        <v>5</v>
      </c>
      <c r="L578" s="33"/>
      <c r="M578" s="8"/>
      <c r="N578" s="8"/>
      <c r="O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</row>
    <row r="579" spans="1:34" ht="14.25" x14ac:dyDescent="0.45">
      <c r="A579" s="8" t="s">
        <v>272</v>
      </c>
      <c r="B579" s="20" t="s">
        <v>52</v>
      </c>
      <c r="C579" s="8" t="s">
        <v>230</v>
      </c>
      <c r="D579" s="7">
        <v>666183045</v>
      </c>
      <c r="E579" s="21">
        <v>9705089157</v>
      </c>
      <c r="F579" s="8" t="s">
        <v>22</v>
      </c>
      <c r="G579" s="198">
        <v>37372</v>
      </c>
      <c r="H579" s="23">
        <f t="shared" ca="1" si="9"/>
        <v>18</v>
      </c>
      <c r="I579" s="23" t="s">
        <v>53</v>
      </c>
      <c r="J579" s="24">
        <v>30796</v>
      </c>
      <c r="K579" s="25">
        <v>4</v>
      </c>
      <c r="L579" s="33"/>
      <c r="M579" s="8"/>
      <c r="N579" s="8"/>
      <c r="O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</row>
    <row r="580" spans="1:34" ht="14.25" x14ac:dyDescent="0.45">
      <c r="A580" s="8" t="s">
        <v>200</v>
      </c>
      <c r="B580" s="20" t="s">
        <v>52</v>
      </c>
      <c r="C580" s="8" t="s">
        <v>188</v>
      </c>
      <c r="D580" s="7">
        <v>666217200</v>
      </c>
      <c r="E580" s="21">
        <v>9706097340</v>
      </c>
      <c r="F580" s="8" t="s">
        <v>22</v>
      </c>
      <c r="G580" s="198">
        <v>36383</v>
      </c>
      <c r="H580" s="23">
        <f t="shared" ca="1" si="9"/>
        <v>20</v>
      </c>
      <c r="I580" s="23" t="s">
        <v>55</v>
      </c>
      <c r="J580" s="24">
        <v>42715</v>
      </c>
      <c r="K580" s="25">
        <v>4</v>
      </c>
      <c r="L580" s="33"/>
      <c r="M580" s="8"/>
      <c r="N580" s="8"/>
      <c r="O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</row>
    <row r="581" spans="1:34" ht="14.25" x14ac:dyDescent="0.45">
      <c r="A581" s="8" t="s">
        <v>469</v>
      </c>
      <c r="B581" s="20" t="s">
        <v>46</v>
      </c>
      <c r="C581" s="8" t="s">
        <v>455</v>
      </c>
      <c r="D581" s="7">
        <v>666955158</v>
      </c>
      <c r="E581" s="21">
        <v>9701919147</v>
      </c>
      <c r="F581" s="8" t="s">
        <v>22</v>
      </c>
      <c r="G581" s="198">
        <v>38683</v>
      </c>
      <c r="H581" s="23">
        <f t="shared" ca="1" si="9"/>
        <v>14</v>
      </c>
      <c r="I581" s="23" t="s">
        <v>55</v>
      </c>
      <c r="J581" s="24">
        <v>88744</v>
      </c>
      <c r="K581" s="25">
        <v>4</v>
      </c>
      <c r="L581" s="33"/>
      <c r="M581" s="8"/>
      <c r="N581" s="8"/>
      <c r="O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</row>
    <row r="582" spans="1:34" ht="14.25" x14ac:dyDescent="0.45">
      <c r="A582" s="8" t="s">
        <v>246</v>
      </c>
      <c r="B582" s="20" t="s">
        <v>46</v>
      </c>
      <c r="C582" s="8" t="s">
        <v>230</v>
      </c>
      <c r="D582" s="7">
        <v>471790000</v>
      </c>
      <c r="E582" s="21">
        <v>7197961953</v>
      </c>
      <c r="F582" s="8" t="s">
        <v>22</v>
      </c>
      <c r="G582" s="198">
        <v>40372</v>
      </c>
      <c r="H582" s="23">
        <f t="shared" ca="1" si="9"/>
        <v>10</v>
      </c>
      <c r="I582" s="23" t="s">
        <v>42</v>
      </c>
      <c r="J582" s="24">
        <v>87133</v>
      </c>
      <c r="K582" s="25">
        <v>5</v>
      </c>
      <c r="L582" s="33"/>
      <c r="M582" s="8"/>
      <c r="N582" s="8"/>
      <c r="O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</row>
    <row r="583" spans="1:34" ht="14.25" x14ac:dyDescent="0.45">
      <c r="A583" s="8" t="s">
        <v>571</v>
      </c>
      <c r="B583" s="20" t="s">
        <v>46</v>
      </c>
      <c r="C583" s="8" t="s">
        <v>515</v>
      </c>
      <c r="D583" s="7">
        <v>666801642</v>
      </c>
      <c r="E583" s="21">
        <v>9701162663</v>
      </c>
      <c r="F583" s="8" t="s">
        <v>33</v>
      </c>
      <c r="G583" s="198">
        <v>38450</v>
      </c>
      <c r="H583" s="23">
        <f t="shared" ca="1" si="9"/>
        <v>15</v>
      </c>
      <c r="I583" s="23"/>
      <c r="J583" s="24">
        <v>96611</v>
      </c>
      <c r="K583" s="25">
        <v>1</v>
      </c>
      <c r="L583" s="33"/>
      <c r="M583" s="8"/>
      <c r="N583" s="8"/>
      <c r="O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</row>
    <row r="584" spans="1:34" ht="14.25" x14ac:dyDescent="0.45">
      <c r="A584" s="8" t="s">
        <v>640</v>
      </c>
      <c r="B584" s="20" t="s">
        <v>37</v>
      </c>
      <c r="C584" s="8" t="s">
        <v>599</v>
      </c>
      <c r="D584" s="7">
        <v>171150000</v>
      </c>
      <c r="E584" s="21">
        <v>3032244880</v>
      </c>
      <c r="F584" s="8" t="s">
        <v>22</v>
      </c>
      <c r="G584" s="198">
        <v>40929</v>
      </c>
      <c r="H584" s="23">
        <f t="shared" ca="1" si="9"/>
        <v>8</v>
      </c>
      <c r="I584" s="23" t="s">
        <v>53</v>
      </c>
      <c r="J584" s="24">
        <v>108887</v>
      </c>
      <c r="K584" s="25">
        <v>5</v>
      </c>
      <c r="L584" s="33"/>
      <c r="M584" s="8"/>
      <c r="N584" s="8"/>
      <c r="O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</row>
    <row r="585" spans="1:34" ht="14.25" x14ac:dyDescent="0.45">
      <c r="A585" s="8" t="s">
        <v>437</v>
      </c>
      <c r="B585" s="20" t="s">
        <v>46</v>
      </c>
      <c r="C585" s="8" t="s">
        <v>428</v>
      </c>
      <c r="D585" s="7">
        <v>666963260</v>
      </c>
      <c r="E585" s="21">
        <v>9706674988</v>
      </c>
      <c r="F585" s="8" t="s">
        <v>33</v>
      </c>
      <c r="G585" s="198">
        <v>38751</v>
      </c>
      <c r="H585" s="23">
        <f t="shared" ca="1" si="9"/>
        <v>14</v>
      </c>
      <c r="I585" s="23"/>
      <c r="J585" s="24">
        <v>71531</v>
      </c>
      <c r="K585" s="25">
        <v>4</v>
      </c>
      <c r="L585" s="33"/>
      <c r="M585" s="8"/>
      <c r="N585" s="8"/>
      <c r="O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</row>
    <row r="586" spans="1:34" ht="14.25" x14ac:dyDescent="0.45">
      <c r="A586" s="8" t="s">
        <v>530</v>
      </c>
      <c r="B586" s="20" t="s">
        <v>59</v>
      </c>
      <c r="C586" s="8" t="s">
        <v>515</v>
      </c>
      <c r="D586" s="7">
        <v>637001810</v>
      </c>
      <c r="E586" s="21">
        <v>7198561246</v>
      </c>
      <c r="F586" s="8" t="s">
        <v>22</v>
      </c>
      <c r="G586" s="198">
        <v>37365</v>
      </c>
      <c r="H586" s="23">
        <f t="shared" ca="1" si="9"/>
        <v>18</v>
      </c>
      <c r="I586" s="23" t="s">
        <v>23</v>
      </c>
      <c r="J586" s="24">
        <v>30782</v>
      </c>
      <c r="K586" s="25">
        <v>4</v>
      </c>
      <c r="L586" s="33"/>
      <c r="M586" s="8"/>
      <c r="N586" s="8"/>
      <c r="O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</row>
    <row r="587" spans="1:34" ht="14.25" x14ac:dyDescent="0.45">
      <c r="A587" s="8" t="s">
        <v>325</v>
      </c>
      <c r="B587" s="20" t="s">
        <v>59</v>
      </c>
      <c r="C587" s="8" t="s">
        <v>230</v>
      </c>
      <c r="D587" s="7">
        <v>666184013</v>
      </c>
      <c r="E587" s="21">
        <v>9702474315</v>
      </c>
      <c r="F587" s="8" t="s">
        <v>22</v>
      </c>
      <c r="G587" s="198">
        <v>40813</v>
      </c>
      <c r="H587" s="23">
        <f t="shared" ca="1" si="9"/>
        <v>8</v>
      </c>
      <c r="I587" s="23" t="s">
        <v>53</v>
      </c>
      <c r="J587" s="24">
        <v>91186</v>
      </c>
      <c r="K587" s="25">
        <v>3</v>
      </c>
      <c r="L587" s="33"/>
      <c r="M587" s="8"/>
      <c r="N587" s="8"/>
      <c r="O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</row>
    <row r="588" spans="1:34" ht="14.25" x14ac:dyDescent="0.45">
      <c r="A588" s="8" t="s">
        <v>653</v>
      </c>
      <c r="B588" s="20" t="s">
        <v>59</v>
      </c>
      <c r="C588" s="8" t="s">
        <v>599</v>
      </c>
      <c r="D588" s="7">
        <v>628005785</v>
      </c>
      <c r="E588" s="21">
        <v>3038591986</v>
      </c>
      <c r="F588" s="8" t="s">
        <v>33</v>
      </c>
      <c r="G588" s="198">
        <v>39946</v>
      </c>
      <c r="H588" s="23">
        <f t="shared" ca="1" si="9"/>
        <v>11</v>
      </c>
      <c r="I588" s="23"/>
      <c r="J588" s="24">
        <v>102643</v>
      </c>
      <c r="K588" s="25">
        <v>3</v>
      </c>
      <c r="L588" s="33"/>
      <c r="M588" s="8"/>
      <c r="N588" s="8"/>
      <c r="O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</row>
    <row r="589" spans="1:34" ht="14.25" x14ac:dyDescent="0.45">
      <c r="A589" s="8" t="s">
        <v>478</v>
      </c>
      <c r="B589" s="20" t="s">
        <v>59</v>
      </c>
      <c r="C589" s="8" t="s">
        <v>455</v>
      </c>
      <c r="D589" s="7">
        <v>777820000</v>
      </c>
      <c r="E589" s="21">
        <v>7193575849</v>
      </c>
      <c r="F589" s="8" t="s">
        <v>28</v>
      </c>
      <c r="G589" s="198">
        <v>39633</v>
      </c>
      <c r="H589" s="23">
        <f t="shared" ca="1" si="9"/>
        <v>12</v>
      </c>
      <c r="I589" s="23"/>
      <c r="J589" s="24">
        <v>52489</v>
      </c>
      <c r="K589" s="25">
        <v>1</v>
      </c>
      <c r="L589" s="33"/>
      <c r="M589" s="8"/>
      <c r="N589" s="8"/>
      <c r="O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</row>
    <row r="590" spans="1:34" ht="14.25" x14ac:dyDescent="0.45">
      <c r="A590" s="8" t="s">
        <v>527</v>
      </c>
      <c r="B590" s="20" t="s">
        <v>46</v>
      </c>
      <c r="C590" s="8" t="s">
        <v>515</v>
      </c>
      <c r="D590" s="7">
        <v>161880000</v>
      </c>
      <c r="E590" s="21">
        <v>5056698101</v>
      </c>
      <c r="F590" s="8" t="s">
        <v>22</v>
      </c>
      <c r="G590" s="198">
        <v>43742</v>
      </c>
      <c r="H590" s="23">
        <f t="shared" ca="1" si="9"/>
        <v>0</v>
      </c>
      <c r="I590" s="23" t="s">
        <v>38</v>
      </c>
      <c r="J590" s="24">
        <v>78078</v>
      </c>
      <c r="K590" s="25">
        <v>4</v>
      </c>
      <c r="L590" s="33"/>
      <c r="M590" s="8"/>
      <c r="N590" s="8"/>
      <c r="O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</row>
    <row r="591" spans="1:34" ht="14.25" x14ac:dyDescent="0.45">
      <c r="A591" s="8" t="s">
        <v>260</v>
      </c>
      <c r="B591" s="20" t="s">
        <v>20</v>
      </c>
      <c r="C591" s="8" t="s">
        <v>230</v>
      </c>
      <c r="D591" s="7">
        <v>932005557</v>
      </c>
      <c r="E591" s="21">
        <v>9701308831</v>
      </c>
      <c r="F591" s="8" t="s">
        <v>29</v>
      </c>
      <c r="G591" s="198">
        <v>37467</v>
      </c>
      <c r="H591" s="23">
        <f t="shared" ca="1" si="9"/>
        <v>18</v>
      </c>
      <c r="I591" s="23" t="s">
        <v>42</v>
      </c>
      <c r="J591" s="24">
        <v>24941</v>
      </c>
      <c r="K591" s="25">
        <v>4</v>
      </c>
      <c r="L591" s="33"/>
      <c r="M591" s="8"/>
      <c r="N591" s="8"/>
      <c r="O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</row>
    <row r="592" spans="1:34" ht="14.25" x14ac:dyDescent="0.45">
      <c r="A592" s="8" t="s">
        <v>495</v>
      </c>
      <c r="B592" s="20" t="s">
        <v>20</v>
      </c>
      <c r="C592" s="8" t="s">
        <v>455</v>
      </c>
      <c r="D592" s="7">
        <v>163007559</v>
      </c>
      <c r="E592" s="21">
        <v>5051389906</v>
      </c>
      <c r="F592" s="8" t="s">
        <v>22</v>
      </c>
      <c r="G592" s="198">
        <v>36940</v>
      </c>
      <c r="H592" s="23">
        <f t="shared" ca="1" si="9"/>
        <v>19</v>
      </c>
      <c r="I592" s="23" t="s">
        <v>23</v>
      </c>
      <c r="J592" s="24">
        <v>34795</v>
      </c>
      <c r="K592" s="25">
        <v>1</v>
      </c>
      <c r="L592" s="33"/>
      <c r="M592" s="8"/>
      <c r="N592" s="8"/>
      <c r="O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</row>
    <row r="593" spans="1:34" ht="14.25" x14ac:dyDescent="0.45">
      <c r="A593" s="8" t="s">
        <v>654</v>
      </c>
      <c r="B593" s="20" t="s">
        <v>46</v>
      </c>
      <c r="C593" s="8" t="s">
        <v>599</v>
      </c>
      <c r="D593" s="7">
        <v>812004649</v>
      </c>
      <c r="E593" s="21">
        <v>5055526537</v>
      </c>
      <c r="F593" s="8" t="s">
        <v>22</v>
      </c>
      <c r="G593" s="198">
        <v>39200</v>
      </c>
      <c r="H593" s="23">
        <f t="shared" ca="1" si="9"/>
        <v>13</v>
      </c>
      <c r="I593" s="23" t="s">
        <v>53</v>
      </c>
      <c r="J593" s="24">
        <v>92770</v>
      </c>
      <c r="K593" s="25">
        <v>3</v>
      </c>
      <c r="L593" s="33"/>
      <c r="M593" s="8"/>
      <c r="N593" s="8"/>
      <c r="O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</row>
    <row r="594" spans="1:34" ht="14.25" x14ac:dyDescent="0.45">
      <c r="A594" s="8" t="s">
        <v>177</v>
      </c>
      <c r="B594" s="20" t="s">
        <v>37</v>
      </c>
      <c r="C594" s="8" t="s">
        <v>162</v>
      </c>
      <c r="D594" s="7">
        <v>973001526</v>
      </c>
      <c r="E594" s="21">
        <v>3033373445</v>
      </c>
      <c r="F594" s="8" t="s">
        <v>33</v>
      </c>
      <c r="G594" s="198">
        <v>39646</v>
      </c>
      <c r="H594" s="23">
        <f t="shared" ca="1" si="9"/>
        <v>12</v>
      </c>
      <c r="I594" s="23"/>
      <c r="J594" s="24">
        <v>114800</v>
      </c>
      <c r="K594" s="25">
        <v>4</v>
      </c>
      <c r="L594" s="33"/>
      <c r="M594" s="8"/>
      <c r="N594" s="8"/>
      <c r="O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</row>
    <row r="595" spans="1:34" ht="14.25" x14ac:dyDescent="0.45">
      <c r="A595" s="8" t="s">
        <v>380</v>
      </c>
      <c r="B595" s="20" t="s">
        <v>20</v>
      </c>
      <c r="C595" s="8" t="s">
        <v>379</v>
      </c>
      <c r="D595" s="7">
        <v>881007389</v>
      </c>
      <c r="E595" s="21">
        <v>7194652136</v>
      </c>
      <c r="F595" s="8" t="s">
        <v>22</v>
      </c>
      <c r="G595" s="198">
        <v>42461</v>
      </c>
      <c r="H595" s="23">
        <f t="shared" ca="1" si="9"/>
        <v>4</v>
      </c>
      <c r="I595" s="23" t="s">
        <v>53</v>
      </c>
      <c r="J595" s="24">
        <v>62845</v>
      </c>
      <c r="K595" s="25">
        <v>4</v>
      </c>
      <c r="L595" s="33"/>
      <c r="M595" s="8"/>
      <c r="N595" s="8"/>
      <c r="O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</row>
    <row r="596" spans="1:34" ht="14.25" x14ac:dyDescent="0.45">
      <c r="A596" s="8" t="s">
        <v>389</v>
      </c>
      <c r="B596" s="20" t="s">
        <v>20</v>
      </c>
      <c r="C596" s="8" t="s">
        <v>379</v>
      </c>
      <c r="D596" s="7">
        <v>666537515</v>
      </c>
      <c r="E596" s="21">
        <v>9702490678</v>
      </c>
      <c r="F596" s="8" t="s">
        <v>22</v>
      </c>
      <c r="G596" s="198">
        <v>40244</v>
      </c>
      <c r="H596" s="23">
        <f t="shared" ca="1" si="9"/>
        <v>10</v>
      </c>
      <c r="I596" s="23" t="s">
        <v>23</v>
      </c>
      <c r="J596" s="24">
        <v>64667</v>
      </c>
      <c r="K596" s="25">
        <v>5</v>
      </c>
      <c r="L596" s="33"/>
      <c r="M596" s="8"/>
      <c r="N596" s="8"/>
      <c r="O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</row>
    <row r="597" spans="1:34" ht="14.25" x14ac:dyDescent="0.45">
      <c r="A597" s="8" t="s">
        <v>434</v>
      </c>
      <c r="B597" s="20" t="s">
        <v>52</v>
      </c>
      <c r="C597" s="8" t="s">
        <v>428</v>
      </c>
      <c r="D597" s="7">
        <v>633006310</v>
      </c>
      <c r="E597" s="21">
        <v>3035299873</v>
      </c>
      <c r="F597" s="8" t="s">
        <v>22</v>
      </c>
      <c r="G597" s="198">
        <v>39871</v>
      </c>
      <c r="H597" s="23">
        <f t="shared" ca="1" si="9"/>
        <v>11</v>
      </c>
      <c r="I597" s="23" t="s">
        <v>55</v>
      </c>
      <c r="J597" s="24">
        <v>59994</v>
      </c>
      <c r="K597" s="25">
        <v>5</v>
      </c>
      <c r="L597" s="33"/>
      <c r="M597" s="8"/>
      <c r="N597" s="8"/>
      <c r="O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</row>
    <row r="598" spans="1:34" ht="14.25" x14ac:dyDescent="0.45">
      <c r="A598" s="8" t="s">
        <v>287</v>
      </c>
      <c r="B598" s="20" t="s">
        <v>59</v>
      </c>
      <c r="C598" s="8" t="s">
        <v>230</v>
      </c>
      <c r="D598" s="7">
        <v>411820000</v>
      </c>
      <c r="E598" s="21">
        <v>7192381391</v>
      </c>
      <c r="F598" s="8" t="s">
        <v>33</v>
      </c>
      <c r="G598" s="198">
        <v>37123</v>
      </c>
      <c r="H598" s="23">
        <f t="shared" ca="1" si="9"/>
        <v>18</v>
      </c>
      <c r="I598" s="23"/>
      <c r="J598" s="24">
        <v>65380</v>
      </c>
      <c r="K598" s="25">
        <v>2</v>
      </c>
      <c r="L598" s="33"/>
      <c r="M598" s="8"/>
      <c r="N598" s="8"/>
      <c r="O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</row>
    <row r="599" spans="1:34" ht="14.25" x14ac:dyDescent="0.45">
      <c r="A599" s="8" t="s">
        <v>707</v>
      </c>
      <c r="B599" s="20" t="s">
        <v>37</v>
      </c>
      <c r="C599" s="8" t="s">
        <v>670</v>
      </c>
      <c r="D599" s="7">
        <v>666906202</v>
      </c>
      <c r="E599" s="21">
        <v>3033014821</v>
      </c>
      <c r="F599" s="8" t="s">
        <v>29</v>
      </c>
      <c r="G599" s="198">
        <v>38601</v>
      </c>
      <c r="H599" s="23">
        <f t="shared" ca="1" si="9"/>
        <v>14</v>
      </c>
      <c r="I599" s="23" t="s">
        <v>53</v>
      </c>
      <c r="J599" s="24">
        <v>50299</v>
      </c>
      <c r="K599" s="25">
        <v>2</v>
      </c>
      <c r="L599" s="33"/>
      <c r="M599" s="8"/>
      <c r="N599" s="8"/>
      <c r="O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</row>
    <row r="600" spans="1:34" ht="14.25" x14ac:dyDescent="0.45">
      <c r="A600" s="8" t="s">
        <v>113</v>
      </c>
      <c r="B600" s="20" t="s">
        <v>20</v>
      </c>
      <c r="C600" s="8" t="s">
        <v>87</v>
      </c>
      <c r="D600" s="7">
        <v>666884038</v>
      </c>
      <c r="E600" s="21">
        <v>5055993367</v>
      </c>
      <c r="F600" s="8" t="s">
        <v>28</v>
      </c>
      <c r="G600" s="198">
        <v>39791</v>
      </c>
      <c r="H600" s="23">
        <f t="shared" ca="1" si="9"/>
        <v>11</v>
      </c>
      <c r="I600" s="23"/>
      <c r="J600" s="24">
        <v>43634</v>
      </c>
      <c r="K600" s="25">
        <v>5</v>
      </c>
      <c r="L600" s="33"/>
      <c r="M600" s="8"/>
      <c r="N600" s="8"/>
      <c r="O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</row>
    <row r="601" spans="1:34" ht="14.25" x14ac:dyDescent="0.45">
      <c r="A601" s="8" t="s">
        <v>458</v>
      </c>
      <c r="B601" s="20" t="s">
        <v>46</v>
      </c>
      <c r="C601" s="8" t="s">
        <v>455</v>
      </c>
      <c r="D601" s="7">
        <v>516720000</v>
      </c>
      <c r="E601" s="21">
        <v>5058183445</v>
      </c>
      <c r="F601" s="8" t="s">
        <v>22</v>
      </c>
      <c r="G601" s="198">
        <v>38041</v>
      </c>
      <c r="H601" s="23">
        <f t="shared" ca="1" si="9"/>
        <v>16</v>
      </c>
      <c r="I601" s="23" t="s">
        <v>23</v>
      </c>
      <c r="J601" s="24">
        <v>117282</v>
      </c>
      <c r="K601" s="25">
        <v>3</v>
      </c>
      <c r="L601" s="33"/>
      <c r="M601" s="8"/>
      <c r="N601" s="8"/>
      <c r="O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</row>
    <row r="602" spans="1:34" ht="14.25" x14ac:dyDescent="0.45">
      <c r="A602" s="8" t="s">
        <v>520</v>
      </c>
      <c r="B602" s="20" t="s">
        <v>59</v>
      </c>
      <c r="C602" s="8" t="s">
        <v>515</v>
      </c>
      <c r="D602" s="7">
        <v>747300000</v>
      </c>
      <c r="E602" s="21">
        <v>3032939413</v>
      </c>
      <c r="F602" s="8" t="s">
        <v>29</v>
      </c>
      <c r="G602" s="198">
        <v>40553</v>
      </c>
      <c r="H602" s="23">
        <f t="shared" ca="1" si="9"/>
        <v>9</v>
      </c>
      <c r="I602" s="23" t="s">
        <v>55</v>
      </c>
      <c r="J602" s="24">
        <v>16559</v>
      </c>
      <c r="K602" s="25">
        <v>4</v>
      </c>
      <c r="L602" s="33"/>
      <c r="M602" s="8"/>
      <c r="N602" s="8"/>
      <c r="O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</row>
    <row r="603" spans="1:34" ht="14.25" x14ac:dyDescent="0.45">
      <c r="A603" s="8" t="s">
        <v>721</v>
      </c>
      <c r="B603" s="20" t="s">
        <v>46</v>
      </c>
      <c r="C603" s="8" t="s">
        <v>670</v>
      </c>
      <c r="D603" s="7">
        <v>949009187</v>
      </c>
      <c r="E603" s="21">
        <v>9708405552</v>
      </c>
      <c r="F603" s="8" t="s">
        <v>29</v>
      </c>
      <c r="G603" s="198">
        <v>38770</v>
      </c>
      <c r="H603" s="23">
        <f t="shared" ca="1" si="9"/>
        <v>14</v>
      </c>
      <c r="I603" s="23" t="s">
        <v>42</v>
      </c>
      <c r="J603" s="24">
        <v>49711</v>
      </c>
      <c r="K603" s="25">
        <v>4</v>
      </c>
      <c r="L603" s="33"/>
      <c r="M603" s="8"/>
      <c r="N603" s="8"/>
      <c r="O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</row>
    <row r="604" spans="1:34" ht="14.25" x14ac:dyDescent="0.45">
      <c r="A604" s="8" t="s">
        <v>143</v>
      </c>
      <c r="B604" s="20" t="s">
        <v>59</v>
      </c>
      <c r="C604" s="8" t="s">
        <v>144</v>
      </c>
      <c r="D604" s="7">
        <v>807170000</v>
      </c>
      <c r="E604" s="21">
        <v>7198310129</v>
      </c>
      <c r="F604" s="8" t="s">
        <v>22</v>
      </c>
      <c r="G604" s="198">
        <v>41701</v>
      </c>
      <c r="H604" s="23">
        <f t="shared" ca="1" si="9"/>
        <v>6</v>
      </c>
      <c r="I604" s="23" t="s">
        <v>23</v>
      </c>
      <c r="J604" s="24">
        <v>48352</v>
      </c>
      <c r="K604" s="25">
        <v>4</v>
      </c>
      <c r="L604" s="33"/>
      <c r="M604" s="33"/>
      <c r="N604" s="8"/>
      <c r="O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</row>
    <row r="605" spans="1:34" ht="14.25" x14ac:dyDescent="0.45">
      <c r="A605" s="8" t="s">
        <v>420</v>
      </c>
      <c r="B605" s="20" t="s">
        <v>27</v>
      </c>
      <c r="C605" s="8" t="s">
        <v>379</v>
      </c>
      <c r="D605" s="7">
        <v>666559058</v>
      </c>
      <c r="E605" s="21">
        <v>3034897618</v>
      </c>
      <c r="F605" s="8" t="s">
        <v>33</v>
      </c>
      <c r="G605" s="198">
        <v>39503</v>
      </c>
      <c r="H605" s="23">
        <f t="shared" ca="1" si="9"/>
        <v>12</v>
      </c>
      <c r="I605" s="23"/>
      <c r="J605" s="24">
        <v>41276</v>
      </c>
      <c r="K605" s="25">
        <v>5</v>
      </c>
      <c r="L605" s="33"/>
      <c r="M605" s="8"/>
      <c r="N605" s="8"/>
      <c r="O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</row>
    <row r="606" spans="1:34" ht="14.25" x14ac:dyDescent="0.45">
      <c r="A606" s="8" t="s">
        <v>309</v>
      </c>
      <c r="B606" s="20" t="s">
        <v>46</v>
      </c>
      <c r="C606" s="8" t="s">
        <v>230</v>
      </c>
      <c r="D606" s="7">
        <v>835006526</v>
      </c>
      <c r="E606" s="21">
        <v>7195725646</v>
      </c>
      <c r="F606" s="8" t="s">
        <v>29</v>
      </c>
      <c r="G606" s="198">
        <v>39908</v>
      </c>
      <c r="H606" s="23">
        <f t="shared" ca="1" si="9"/>
        <v>11</v>
      </c>
      <c r="I606" s="23" t="s">
        <v>53</v>
      </c>
      <c r="J606" s="24">
        <v>61657</v>
      </c>
      <c r="K606" s="25">
        <v>3</v>
      </c>
      <c r="L606" s="33"/>
      <c r="M606" s="8"/>
      <c r="N606" s="8"/>
      <c r="O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</row>
    <row r="607" spans="1:34" ht="14.25" x14ac:dyDescent="0.45">
      <c r="A607" s="8" t="s">
        <v>522</v>
      </c>
      <c r="B607" s="20" t="s">
        <v>46</v>
      </c>
      <c r="C607" s="8" t="s">
        <v>515</v>
      </c>
      <c r="D607" s="7">
        <v>555003050</v>
      </c>
      <c r="E607" s="21">
        <v>3037925201</v>
      </c>
      <c r="F607" s="8" t="s">
        <v>22</v>
      </c>
      <c r="G607" s="198">
        <v>36877</v>
      </c>
      <c r="H607" s="23">
        <f t="shared" ca="1" si="9"/>
        <v>19</v>
      </c>
      <c r="I607" s="23" t="s">
        <v>55</v>
      </c>
      <c r="J607" s="24">
        <v>94618</v>
      </c>
      <c r="K607" s="25">
        <v>4</v>
      </c>
      <c r="L607" s="33"/>
      <c r="M607" s="8"/>
      <c r="N607" s="8"/>
      <c r="O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</row>
    <row r="608" spans="1:34" ht="14.25" x14ac:dyDescent="0.45">
      <c r="A608" s="8" t="s">
        <v>669</v>
      </c>
      <c r="B608" s="20" t="s">
        <v>37</v>
      </c>
      <c r="C608" s="8" t="s">
        <v>670</v>
      </c>
      <c r="D608" s="7">
        <v>946260000</v>
      </c>
      <c r="E608" s="21">
        <v>5056860208</v>
      </c>
      <c r="F608" s="8" t="s">
        <v>28</v>
      </c>
      <c r="G608" s="198">
        <v>39762</v>
      </c>
      <c r="H608" s="23">
        <f t="shared" ca="1" si="9"/>
        <v>11</v>
      </c>
      <c r="I608" s="23"/>
      <c r="J608" s="24">
        <v>42947</v>
      </c>
      <c r="K608" s="25">
        <v>2</v>
      </c>
      <c r="L608" s="33"/>
      <c r="M608" s="8"/>
      <c r="N608" s="8"/>
      <c r="O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</row>
    <row r="609" spans="1:34" ht="14.25" x14ac:dyDescent="0.45">
      <c r="A609" s="8" t="s">
        <v>204</v>
      </c>
      <c r="B609" s="20" t="s">
        <v>59</v>
      </c>
      <c r="C609" s="8" t="s">
        <v>188</v>
      </c>
      <c r="D609" s="7">
        <v>666890803</v>
      </c>
      <c r="E609" s="21">
        <v>3035394899</v>
      </c>
      <c r="F609" s="8" t="s">
        <v>29</v>
      </c>
      <c r="G609" s="198">
        <v>43072</v>
      </c>
      <c r="H609" s="23">
        <f t="shared" ca="1" si="9"/>
        <v>2</v>
      </c>
      <c r="I609" s="23" t="s">
        <v>23</v>
      </c>
      <c r="J609" s="24">
        <v>52160</v>
      </c>
      <c r="K609" s="25">
        <v>5</v>
      </c>
      <c r="L609" s="33"/>
      <c r="M609" s="8"/>
      <c r="N609" s="8"/>
      <c r="O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</row>
    <row r="610" spans="1:34" ht="14.25" x14ac:dyDescent="0.45">
      <c r="A610" s="8" t="s">
        <v>692</v>
      </c>
      <c r="B610" s="20" t="s">
        <v>59</v>
      </c>
      <c r="C610" s="8" t="s">
        <v>670</v>
      </c>
      <c r="D610" s="7">
        <v>887005353</v>
      </c>
      <c r="E610" s="21">
        <v>9706973131</v>
      </c>
      <c r="F610" s="8" t="s">
        <v>33</v>
      </c>
      <c r="G610" s="198">
        <v>36497</v>
      </c>
      <c r="H610" s="23">
        <f t="shared" ca="1" si="9"/>
        <v>20</v>
      </c>
      <c r="I610" s="23"/>
      <c r="J610" s="24">
        <v>83965</v>
      </c>
      <c r="K610" s="25">
        <v>5</v>
      </c>
      <c r="L610" s="33"/>
      <c r="M610" s="8"/>
      <c r="N610" s="8"/>
      <c r="O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</row>
    <row r="611" spans="1:34" ht="14.25" x14ac:dyDescent="0.45">
      <c r="A611" s="8" t="s">
        <v>186</v>
      </c>
      <c r="B611" s="20" t="s">
        <v>20</v>
      </c>
      <c r="C611" s="8" t="s">
        <v>182</v>
      </c>
      <c r="D611" s="7">
        <v>666510426</v>
      </c>
      <c r="E611" s="21">
        <v>9701299076</v>
      </c>
      <c r="F611" s="8" t="s">
        <v>22</v>
      </c>
      <c r="G611" s="198">
        <v>43704</v>
      </c>
      <c r="H611" s="23">
        <f t="shared" ca="1" si="9"/>
        <v>0</v>
      </c>
      <c r="I611" s="23" t="s">
        <v>53</v>
      </c>
      <c r="J611" s="24">
        <v>104478</v>
      </c>
      <c r="K611" s="25">
        <v>2</v>
      </c>
      <c r="L611" s="33"/>
      <c r="M611" s="8"/>
      <c r="N611" s="8"/>
      <c r="O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</row>
    <row r="612" spans="1:34" ht="14.25" x14ac:dyDescent="0.45">
      <c r="A612" s="8" t="s">
        <v>611</v>
      </c>
      <c r="B612" s="20" t="s">
        <v>20</v>
      </c>
      <c r="C612" s="8" t="s">
        <v>599</v>
      </c>
      <c r="D612" s="7">
        <v>593009175</v>
      </c>
      <c r="E612" s="21">
        <v>9704269081</v>
      </c>
      <c r="F612" s="8" t="s">
        <v>22</v>
      </c>
      <c r="G612" s="198">
        <v>39664</v>
      </c>
      <c r="H612" s="23">
        <f t="shared" ca="1" si="9"/>
        <v>12</v>
      </c>
      <c r="I612" s="23" t="s">
        <v>53</v>
      </c>
      <c r="J612" s="24">
        <v>88466</v>
      </c>
      <c r="K612" s="25">
        <v>1</v>
      </c>
      <c r="L612" s="33"/>
      <c r="M612" s="8"/>
      <c r="N612" s="8"/>
      <c r="O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</row>
    <row r="613" spans="1:34" ht="14.25" x14ac:dyDescent="0.45">
      <c r="A613" s="8" t="s">
        <v>281</v>
      </c>
      <c r="B613" s="20" t="s">
        <v>46</v>
      </c>
      <c r="C613" s="8" t="s">
        <v>230</v>
      </c>
      <c r="D613" s="7">
        <v>666845409</v>
      </c>
      <c r="E613" s="21">
        <v>7193709408</v>
      </c>
      <c r="F613" s="8" t="s">
        <v>33</v>
      </c>
      <c r="G613" s="198">
        <v>40022</v>
      </c>
      <c r="H613" s="23">
        <f t="shared" ca="1" si="9"/>
        <v>11</v>
      </c>
      <c r="I613" s="23"/>
      <c r="J613" s="24">
        <v>118166</v>
      </c>
      <c r="K613" s="25">
        <v>5</v>
      </c>
      <c r="L613" s="33"/>
      <c r="M613" s="8"/>
      <c r="N613" s="8"/>
      <c r="O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</row>
    <row r="614" spans="1:34" ht="14.25" x14ac:dyDescent="0.45">
      <c r="A614" s="8" t="s">
        <v>578</v>
      </c>
      <c r="B614" s="20" t="s">
        <v>46</v>
      </c>
      <c r="C614" s="8" t="s">
        <v>515</v>
      </c>
      <c r="D614" s="7">
        <v>965680000</v>
      </c>
      <c r="E614" s="21">
        <v>9701957923</v>
      </c>
      <c r="F614" s="8" t="s">
        <v>22</v>
      </c>
      <c r="G614" s="198">
        <v>40872</v>
      </c>
      <c r="H614" s="23">
        <f t="shared" ca="1" si="9"/>
        <v>8</v>
      </c>
      <c r="I614" s="23" t="s">
        <v>42</v>
      </c>
      <c r="J614" s="24">
        <v>59532</v>
      </c>
      <c r="K614" s="25">
        <v>2</v>
      </c>
      <c r="L614" s="33"/>
      <c r="M614" s="8"/>
      <c r="N614" s="8"/>
      <c r="O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</row>
    <row r="615" spans="1:34" ht="14.25" x14ac:dyDescent="0.45">
      <c r="A615" s="8" t="s">
        <v>216</v>
      </c>
      <c r="B615" s="20" t="s">
        <v>59</v>
      </c>
      <c r="C615" s="8" t="s">
        <v>188</v>
      </c>
      <c r="D615" s="7">
        <v>163007325</v>
      </c>
      <c r="E615" s="21">
        <v>5057838614</v>
      </c>
      <c r="F615" s="8" t="s">
        <v>33</v>
      </c>
      <c r="G615" s="198">
        <v>37253</v>
      </c>
      <c r="H615" s="23">
        <f t="shared" ca="1" si="9"/>
        <v>18</v>
      </c>
      <c r="I615" s="23"/>
      <c r="J615" s="24">
        <v>107012</v>
      </c>
      <c r="K615" s="25">
        <v>5</v>
      </c>
      <c r="L615" s="33"/>
      <c r="M615" s="8"/>
      <c r="N615" s="8"/>
      <c r="O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</row>
    <row r="616" spans="1:34" ht="14.25" x14ac:dyDescent="0.45">
      <c r="A616" s="8" t="s">
        <v>593</v>
      </c>
      <c r="B616" s="20" t="s">
        <v>59</v>
      </c>
      <c r="C616" s="8" t="s">
        <v>515</v>
      </c>
      <c r="D616" s="7">
        <v>656780000</v>
      </c>
      <c r="E616" s="21">
        <v>9703122083</v>
      </c>
      <c r="F616" s="8" t="s">
        <v>22</v>
      </c>
      <c r="G616" s="198">
        <v>43928</v>
      </c>
      <c r="H616" s="23">
        <f t="shared" ca="1" si="9"/>
        <v>0</v>
      </c>
      <c r="I616" s="23" t="s">
        <v>55</v>
      </c>
      <c r="J616" s="24">
        <v>114180</v>
      </c>
      <c r="K616" s="25">
        <v>1</v>
      </c>
      <c r="L616" s="33"/>
      <c r="M616" s="8"/>
      <c r="N616" s="8"/>
      <c r="O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</row>
    <row r="617" spans="1:34" ht="14.25" x14ac:dyDescent="0.45">
      <c r="A617" s="8" t="s">
        <v>88</v>
      </c>
      <c r="B617" s="20" t="s">
        <v>20</v>
      </c>
      <c r="C617" s="8" t="s">
        <v>87</v>
      </c>
      <c r="D617" s="7">
        <v>386008053</v>
      </c>
      <c r="E617" s="21">
        <v>5057528456</v>
      </c>
      <c r="F617" s="8" t="s">
        <v>33</v>
      </c>
      <c r="G617" s="198">
        <v>37285</v>
      </c>
      <c r="H617" s="23">
        <f t="shared" ca="1" si="9"/>
        <v>18</v>
      </c>
      <c r="I617" s="23"/>
      <c r="J617" s="24">
        <v>109586</v>
      </c>
      <c r="K617" s="25">
        <v>4</v>
      </c>
      <c r="L617" s="33"/>
      <c r="M617" s="8"/>
      <c r="N617" s="8"/>
      <c r="O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</row>
    <row r="618" spans="1:34" ht="14.25" x14ac:dyDescent="0.45">
      <c r="A618" s="8" t="s">
        <v>719</v>
      </c>
      <c r="B618" s="20" t="s">
        <v>52</v>
      </c>
      <c r="C618" s="8" t="s">
        <v>670</v>
      </c>
      <c r="D618" s="7">
        <v>582870000</v>
      </c>
      <c r="E618" s="21">
        <v>3037853314</v>
      </c>
      <c r="F618" s="8" t="s">
        <v>33</v>
      </c>
      <c r="G618" s="198">
        <v>38584</v>
      </c>
      <c r="H618" s="23">
        <f t="shared" ca="1" si="9"/>
        <v>14</v>
      </c>
      <c r="I618" s="23"/>
      <c r="J618" s="24">
        <v>55136</v>
      </c>
      <c r="K618" s="25">
        <v>5</v>
      </c>
      <c r="L618" s="33"/>
      <c r="M618" s="8"/>
      <c r="N618" s="8"/>
      <c r="O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</row>
    <row r="619" spans="1:34" ht="14.25" x14ac:dyDescent="0.45">
      <c r="A619" s="8" t="s">
        <v>502</v>
      </c>
      <c r="B619" s="20" t="s">
        <v>59</v>
      </c>
      <c r="C619" s="8" t="s">
        <v>498</v>
      </c>
      <c r="D619" s="7">
        <v>532008816</v>
      </c>
      <c r="E619" s="21">
        <v>7193957018</v>
      </c>
      <c r="F619" s="8" t="s">
        <v>22</v>
      </c>
      <c r="G619" s="198">
        <v>36764</v>
      </c>
      <c r="H619" s="23">
        <f t="shared" ca="1" si="9"/>
        <v>19</v>
      </c>
      <c r="I619" s="23" t="s">
        <v>53</v>
      </c>
      <c r="J619" s="24">
        <v>102590</v>
      </c>
      <c r="K619" s="25">
        <v>3</v>
      </c>
      <c r="L619" s="33"/>
      <c r="M619" s="8"/>
      <c r="N619" s="8"/>
      <c r="O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</row>
    <row r="620" spans="1:34" ht="14.25" x14ac:dyDescent="0.45">
      <c r="A620" s="8" t="s">
        <v>50</v>
      </c>
      <c r="B620" s="20" t="s">
        <v>46</v>
      </c>
      <c r="C620" s="8" t="s">
        <v>47</v>
      </c>
      <c r="D620" s="7">
        <v>116350000</v>
      </c>
      <c r="E620" s="21">
        <v>5054680033</v>
      </c>
      <c r="F620" s="8" t="s">
        <v>22</v>
      </c>
      <c r="G620" s="198">
        <v>39564</v>
      </c>
      <c r="H620" s="23">
        <f t="shared" ca="1" si="9"/>
        <v>12</v>
      </c>
      <c r="I620" s="23" t="s">
        <v>23</v>
      </c>
      <c r="J620" s="24">
        <v>99198</v>
      </c>
      <c r="K620" s="25">
        <v>1</v>
      </c>
      <c r="L620" s="33"/>
      <c r="M620" s="32"/>
      <c r="N620" s="8"/>
      <c r="O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</row>
    <row r="621" spans="1:34" ht="14.25" x14ac:dyDescent="0.45">
      <c r="A621" s="8" t="s">
        <v>652</v>
      </c>
      <c r="B621" s="20" t="s">
        <v>46</v>
      </c>
      <c r="C621" s="8" t="s">
        <v>599</v>
      </c>
      <c r="D621" s="7">
        <v>825890000</v>
      </c>
      <c r="E621" s="21">
        <v>7193279828</v>
      </c>
      <c r="F621" s="8" t="s">
        <v>22</v>
      </c>
      <c r="G621" s="198">
        <v>36908</v>
      </c>
      <c r="H621" s="23">
        <f t="shared" ca="1" si="9"/>
        <v>19</v>
      </c>
      <c r="I621" s="23" t="s">
        <v>23</v>
      </c>
      <c r="J621" s="24">
        <v>72376</v>
      </c>
      <c r="K621" s="25">
        <v>1</v>
      </c>
      <c r="L621" s="33"/>
      <c r="M621" s="8"/>
      <c r="N621" s="8"/>
      <c r="O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</row>
    <row r="622" spans="1:34" ht="14.25" x14ac:dyDescent="0.45">
      <c r="A622" s="8" t="s">
        <v>242</v>
      </c>
      <c r="B622" s="20" t="s">
        <v>20</v>
      </c>
      <c r="C622" s="8" t="s">
        <v>230</v>
      </c>
      <c r="D622" s="7">
        <v>637002178</v>
      </c>
      <c r="E622" s="21">
        <v>5058256039</v>
      </c>
      <c r="F622" s="8" t="s">
        <v>22</v>
      </c>
      <c r="G622" s="198">
        <v>38324</v>
      </c>
      <c r="H622" s="23">
        <f t="shared" ca="1" si="9"/>
        <v>15</v>
      </c>
      <c r="I622" s="23" t="s">
        <v>42</v>
      </c>
      <c r="J622" s="24">
        <v>51401</v>
      </c>
      <c r="K622" s="25">
        <v>2</v>
      </c>
      <c r="L622" s="33"/>
      <c r="M622" s="8"/>
      <c r="N622" s="8"/>
      <c r="O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</row>
    <row r="623" spans="1:34" ht="14.25" x14ac:dyDescent="0.45">
      <c r="A623" s="8" t="s">
        <v>714</v>
      </c>
      <c r="B623" s="20" t="s">
        <v>46</v>
      </c>
      <c r="C623" s="8" t="s">
        <v>670</v>
      </c>
      <c r="D623" s="7">
        <v>880006578</v>
      </c>
      <c r="E623" s="21">
        <v>3034375399</v>
      </c>
      <c r="F623" s="8" t="s">
        <v>22</v>
      </c>
      <c r="G623" s="198">
        <v>39329</v>
      </c>
      <c r="H623" s="23">
        <f t="shared" ca="1" si="9"/>
        <v>12</v>
      </c>
      <c r="I623" s="23" t="s">
        <v>42</v>
      </c>
      <c r="J623" s="24">
        <v>85100</v>
      </c>
      <c r="K623" s="25">
        <v>5</v>
      </c>
      <c r="L623" s="33"/>
      <c r="M623" s="8"/>
      <c r="N623" s="8"/>
      <c r="O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</row>
    <row r="624" spans="1:34" ht="14.25" x14ac:dyDescent="0.45">
      <c r="A624" s="8" t="s">
        <v>95</v>
      </c>
      <c r="B624" s="20" t="s">
        <v>59</v>
      </c>
      <c r="C624" s="8" t="s">
        <v>87</v>
      </c>
      <c r="D624" s="7">
        <v>212005522</v>
      </c>
      <c r="E624" s="21">
        <v>3035777345</v>
      </c>
      <c r="F624" s="8" t="s">
        <v>22</v>
      </c>
      <c r="G624" s="198">
        <v>38136</v>
      </c>
      <c r="H624" s="23">
        <f t="shared" ca="1" si="9"/>
        <v>16</v>
      </c>
      <c r="I624" s="23" t="s">
        <v>23</v>
      </c>
      <c r="J624" s="24">
        <v>42121</v>
      </c>
      <c r="K624" s="25">
        <v>5</v>
      </c>
      <c r="L624" s="33"/>
      <c r="M624" s="8"/>
      <c r="N624" s="8"/>
      <c r="O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</row>
    <row r="625" spans="1:34" ht="14.25" x14ac:dyDescent="0.45">
      <c r="A625" s="8" t="s">
        <v>414</v>
      </c>
      <c r="B625" s="20" t="s">
        <v>59</v>
      </c>
      <c r="C625" s="8" t="s">
        <v>379</v>
      </c>
      <c r="D625" s="7">
        <v>750530000</v>
      </c>
      <c r="E625" s="21">
        <v>3031810581</v>
      </c>
      <c r="F625" s="8" t="s">
        <v>33</v>
      </c>
      <c r="G625" s="198">
        <v>42587</v>
      </c>
      <c r="H625" s="23">
        <f t="shared" ca="1" si="9"/>
        <v>4</v>
      </c>
      <c r="I625" s="23"/>
      <c r="J625" s="24">
        <v>98300</v>
      </c>
      <c r="K625" s="25">
        <v>3</v>
      </c>
      <c r="L625" s="33"/>
      <c r="M625" s="8"/>
      <c r="N625" s="8"/>
      <c r="O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</row>
    <row r="626" spans="1:34" ht="14.25" x14ac:dyDescent="0.45">
      <c r="A626" s="8" t="s">
        <v>208</v>
      </c>
      <c r="B626" s="20" t="s">
        <v>46</v>
      </c>
      <c r="C626" s="8" t="s">
        <v>188</v>
      </c>
      <c r="D626" s="7">
        <v>568006972</v>
      </c>
      <c r="E626" s="21">
        <v>9707288082</v>
      </c>
      <c r="F626" s="8" t="s">
        <v>33</v>
      </c>
      <c r="G626" s="198">
        <v>38216</v>
      </c>
      <c r="H626" s="23">
        <f t="shared" ca="1" si="9"/>
        <v>15</v>
      </c>
      <c r="I626" s="23"/>
      <c r="J626" s="24">
        <v>53539</v>
      </c>
      <c r="K626" s="25">
        <v>5</v>
      </c>
      <c r="L626" s="33"/>
      <c r="M626" s="8"/>
      <c r="N626" s="8"/>
      <c r="O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</row>
    <row r="627" spans="1:34" ht="14.25" x14ac:dyDescent="0.45">
      <c r="A627" s="8" t="s">
        <v>79</v>
      </c>
      <c r="B627" s="20" t="s">
        <v>20</v>
      </c>
      <c r="C627" s="8" t="s">
        <v>71</v>
      </c>
      <c r="D627" s="7">
        <v>324008342</v>
      </c>
      <c r="E627" s="21">
        <v>3035327906</v>
      </c>
      <c r="F627" s="8" t="s">
        <v>29</v>
      </c>
      <c r="G627" s="198">
        <v>38868</v>
      </c>
      <c r="H627" s="23">
        <f t="shared" ca="1" si="9"/>
        <v>14</v>
      </c>
      <c r="I627" s="23" t="s">
        <v>23</v>
      </c>
      <c r="J627" s="24">
        <v>14553</v>
      </c>
      <c r="K627" s="25">
        <v>1</v>
      </c>
      <c r="L627" s="33"/>
      <c r="M627" s="8"/>
      <c r="N627" s="8"/>
      <c r="O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</row>
    <row r="628" spans="1:34" ht="14.25" x14ac:dyDescent="0.45">
      <c r="A628" s="8" t="s">
        <v>193</v>
      </c>
      <c r="B628" s="20" t="s">
        <v>20</v>
      </c>
      <c r="C628" s="8" t="s">
        <v>188</v>
      </c>
      <c r="D628" s="7">
        <v>837630000</v>
      </c>
      <c r="E628" s="21">
        <v>3036188082</v>
      </c>
      <c r="F628" s="8" t="s">
        <v>33</v>
      </c>
      <c r="G628" s="198">
        <v>37465</v>
      </c>
      <c r="H628" s="23">
        <f t="shared" ca="1" si="9"/>
        <v>18</v>
      </c>
      <c r="I628" s="23"/>
      <c r="J628" s="24">
        <v>84599</v>
      </c>
      <c r="K628" s="25">
        <v>2</v>
      </c>
      <c r="L628" s="33"/>
      <c r="M628" s="8"/>
      <c r="N628" s="8"/>
      <c r="O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</row>
    <row r="629" spans="1:34" ht="14.25" x14ac:dyDescent="0.45">
      <c r="A629" s="8" t="s">
        <v>290</v>
      </c>
      <c r="B629" s="20" t="s">
        <v>59</v>
      </c>
      <c r="C629" s="8" t="s">
        <v>230</v>
      </c>
      <c r="D629" s="7">
        <v>355310000</v>
      </c>
      <c r="E629" s="21">
        <v>9707358099</v>
      </c>
      <c r="F629" s="8" t="s">
        <v>33</v>
      </c>
      <c r="G629" s="198">
        <v>38683</v>
      </c>
      <c r="H629" s="23">
        <f t="shared" ca="1" si="9"/>
        <v>14</v>
      </c>
      <c r="I629" s="23"/>
      <c r="J629" s="24">
        <v>87133</v>
      </c>
      <c r="K629" s="25">
        <v>2</v>
      </c>
      <c r="L629" s="33"/>
      <c r="M629" s="8"/>
      <c r="N629" s="8"/>
      <c r="O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</row>
    <row r="630" spans="1:34" ht="14.25" x14ac:dyDescent="0.45">
      <c r="A630" s="8" t="s">
        <v>153</v>
      </c>
      <c r="B630" s="20" t="s">
        <v>46</v>
      </c>
      <c r="C630" s="8" t="s">
        <v>152</v>
      </c>
      <c r="D630" s="7">
        <v>666214142</v>
      </c>
      <c r="E630" s="21">
        <v>7194752921</v>
      </c>
      <c r="F630" s="8" t="s">
        <v>22</v>
      </c>
      <c r="G630" s="198">
        <v>42451</v>
      </c>
      <c r="H630" s="23">
        <f t="shared" ca="1" si="9"/>
        <v>4</v>
      </c>
      <c r="I630" s="23" t="s">
        <v>53</v>
      </c>
      <c r="J630" s="24">
        <v>57658</v>
      </c>
      <c r="K630" s="25">
        <v>5</v>
      </c>
      <c r="L630" s="33"/>
      <c r="M630" s="8"/>
      <c r="N630" s="8"/>
      <c r="O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</row>
    <row r="631" spans="1:34" ht="14.25" x14ac:dyDescent="0.45">
      <c r="A631" s="8" t="s">
        <v>531</v>
      </c>
      <c r="B631" s="20" t="s">
        <v>59</v>
      </c>
      <c r="C631" s="8" t="s">
        <v>515</v>
      </c>
      <c r="D631" s="7">
        <v>666315474</v>
      </c>
      <c r="E631" s="21">
        <v>9704518022</v>
      </c>
      <c r="F631" s="8" t="s">
        <v>33</v>
      </c>
      <c r="G631" s="198">
        <v>37782</v>
      </c>
      <c r="H631" s="23">
        <f t="shared" ca="1" si="9"/>
        <v>17</v>
      </c>
      <c r="I631" s="23"/>
      <c r="J631" s="24">
        <v>74778</v>
      </c>
      <c r="K631" s="25">
        <v>1</v>
      </c>
      <c r="L631" s="33"/>
      <c r="M631" s="8"/>
      <c r="N631" s="8"/>
      <c r="O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</row>
    <row r="632" spans="1:34" ht="14.25" x14ac:dyDescent="0.45">
      <c r="A632" s="8" t="s">
        <v>638</v>
      </c>
      <c r="B632" s="20" t="s">
        <v>59</v>
      </c>
      <c r="C632" s="8" t="s">
        <v>599</v>
      </c>
      <c r="D632" s="7">
        <v>903008297</v>
      </c>
      <c r="E632" s="21">
        <v>9703876146</v>
      </c>
      <c r="F632" s="8" t="s">
        <v>33</v>
      </c>
      <c r="G632" s="198">
        <v>39110</v>
      </c>
      <c r="H632" s="23">
        <f t="shared" ca="1" si="9"/>
        <v>13</v>
      </c>
      <c r="I632" s="23"/>
      <c r="J632" s="24">
        <v>113652</v>
      </c>
      <c r="K632" s="25">
        <v>4</v>
      </c>
      <c r="L632" s="33"/>
      <c r="M632" s="8"/>
      <c r="N632" s="8"/>
      <c r="O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</row>
    <row r="633" spans="1:34" ht="14.25" x14ac:dyDescent="0.45">
      <c r="A633" s="8" t="s">
        <v>639</v>
      </c>
      <c r="B633" s="20" t="s">
        <v>52</v>
      </c>
      <c r="C633" s="8" t="s">
        <v>599</v>
      </c>
      <c r="D633" s="7">
        <v>336260000</v>
      </c>
      <c r="E633" s="21">
        <v>3033558443</v>
      </c>
      <c r="F633" s="8" t="s">
        <v>22</v>
      </c>
      <c r="G633" s="198">
        <v>41097</v>
      </c>
      <c r="H633" s="23">
        <f t="shared" ca="1" si="9"/>
        <v>8</v>
      </c>
      <c r="I633" s="23" t="s">
        <v>23</v>
      </c>
      <c r="J633" s="24">
        <v>38557</v>
      </c>
      <c r="K633" s="25">
        <v>5</v>
      </c>
      <c r="L633" s="33"/>
      <c r="M633" s="8"/>
      <c r="N633" s="8"/>
      <c r="O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</row>
    <row r="634" spans="1:34" ht="14.25" x14ac:dyDescent="0.45">
      <c r="A634" s="8" t="s">
        <v>185</v>
      </c>
      <c r="B634" s="20" t="s">
        <v>20</v>
      </c>
      <c r="C634" s="8" t="s">
        <v>182</v>
      </c>
      <c r="D634" s="7">
        <v>258860000</v>
      </c>
      <c r="E634" s="21">
        <v>9703451072</v>
      </c>
      <c r="F634" s="8" t="s">
        <v>22</v>
      </c>
      <c r="G634" s="198">
        <v>39873</v>
      </c>
      <c r="H634" s="23">
        <f t="shared" ca="1" si="9"/>
        <v>11</v>
      </c>
      <c r="I634" s="23" t="s">
        <v>53</v>
      </c>
      <c r="J634" s="24">
        <v>99079</v>
      </c>
      <c r="K634" s="25">
        <v>5</v>
      </c>
      <c r="L634" s="33"/>
      <c r="M634" s="8"/>
      <c r="N634" s="8"/>
      <c r="O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</row>
    <row r="635" spans="1:34" ht="14.25" x14ac:dyDescent="0.45">
      <c r="A635" s="8" t="s">
        <v>222</v>
      </c>
      <c r="B635" s="20" t="s">
        <v>59</v>
      </c>
      <c r="C635" s="8" t="s">
        <v>221</v>
      </c>
      <c r="D635" s="7">
        <v>936002102</v>
      </c>
      <c r="E635" s="21">
        <v>7194323329</v>
      </c>
      <c r="F635" s="8" t="s">
        <v>22</v>
      </c>
      <c r="G635" s="198">
        <v>36689</v>
      </c>
      <c r="H635" s="23">
        <f t="shared" ca="1" si="9"/>
        <v>20</v>
      </c>
      <c r="I635" s="23" t="s">
        <v>23</v>
      </c>
      <c r="J635" s="24">
        <v>117665</v>
      </c>
      <c r="K635" s="25">
        <v>1</v>
      </c>
      <c r="L635" s="33"/>
      <c r="M635" s="8"/>
      <c r="N635" s="8"/>
      <c r="O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</row>
    <row r="636" spans="1:34" ht="14.25" x14ac:dyDescent="0.45">
      <c r="A636" s="8" t="s">
        <v>453</v>
      </c>
      <c r="B636" s="20" t="s">
        <v>20</v>
      </c>
      <c r="C636" s="8" t="s">
        <v>450</v>
      </c>
      <c r="D636" s="7">
        <v>822001677</v>
      </c>
      <c r="E636" s="21">
        <v>9701201242</v>
      </c>
      <c r="F636" s="8" t="s">
        <v>33</v>
      </c>
      <c r="G636" s="198">
        <v>38755</v>
      </c>
      <c r="H636" s="23">
        <f t="shared" ca="1" si="9"/>
        <v>14</v>
      </c>
      <c r="I636" s="23"/>
      <c r="J636" s="24">
        <v>33158</v>
      </c>
      <c r="K636" s="25">
        <v>2</v>
      </c>
      <c r="L636" s="33"/>
      <c r="M636" s="8"/>
      <c r="N636" s="8"/>
      <c r="O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</row>
    <row r="637" spans="1:34" ht="14.25" x14ac:dyDescent="0.45">
      <c r="A637" s="8" t="s">
        <v>377</v>
      </c>
      <c r="B637" s="20" t="s">
        <v>20</v>
      </c>
      <c r="C637" s="8" t="s">
        <v>371</v>
      </c>
      <c r="D637" s="7">
        <v>343680000</v>
      </c>
      <c r="E637" s="21">
        <v>9707461285</v>
      </c>
      <c r="F637" s="8" t="s">
        <v>22</v>
      </c>
      <c r="G637" s="198">
        <v>42342</v>
      </c>
      <c r="H637" s="23">
        <f t="shared" ca="1" si="9"/>
        <v>4</v>
      </c>
      <c r="I637" s="23" t="s">
        <v>55</v>
      </c>
      <c r="J637" s="24">
        <v>94248</v>
      </c>
      <c r="K637" s="25">
        <v>4</v>
      </c>
      <c r="L637" s="33"/>
      <c r="M637" s="8"/>
      <c r="N637" s="8"/>
      <c r="O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</row>
    <row r="638" spans="1:34" ht="14.25" x14ac:dyDescent="0.45">
      <c r="A638" s="8" t="s">
        <v>374</v>
      </c>
      <c r="B638" s="20" t="s">
        <v>46</v>
      </c>
      <c r="C638" s="8" t="s">
        <v>371</v>
      </c>
      <c r="D638" s="7">
        <v>430007726</v>
      </c>
      <c r="E638" s="21">
        <v>3038155179</v>
      </c>
      <c r="F638" s="8" t="s">
        <v>22</v>
      </c>
      <c r="G638" s="198">
        <v>41240</v>
      </c>
      <c r="H638" s="23">
        <f t="shared" ca="1" si="9"/>
        <v>7</v>
      </c>
      <c r="I638" s="23" t="s">
        <v>53</v>
      </c>
      <c r="J638" s="24">
        <v>71108</v>
      </c>
      <c r="K638" s="25">
        <v>2</v>
      </c>
      <c r="L638" s="33"/>
      <c r="M638" s="8"/>
      <c r="N638" s="8"/>
      <c r="O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</row>
    <row r="639" spans="1:34" ht="14.25" x14ac:dyDescent="0.45">
      <c r="A639" s="8" t="s">
        <v>682</v>
      </c>
      <c r="B639" s="20" t="s">
        <v>46</v>
      </c>
      <c r="C639" s="8" t="s">
        <v>670</v>
      </c>
      <c r="D639" s="7">
        <v>540610000</v>
      </c>
      <c r="E639" s="21">
        <v>5053441810</v>
      </c>
      <c r="F639" s="8" t="s">
        <v>22</v>
      </c>
      <c r="G639" s="198">
        <v>41114</v>
      </c>
      <c r="H639" s="23">
        <f t="shared" ca="1" si="9"/>
        <v>8</v>
      </c>
      <c r="I639" s="23" t="s">
        <v>53</v>
      </c>
      <c r="J639" s="24">
        <v>63373</v>
      </c>
      <c r="K639" s="25">
        <v>3</v>
      </c>
      <c r="L639" s="33"/>
      <c r="M639" s="8"/>
      <c r="N639" s="8"/>
      <c r="O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</row>
    <row r="640" spans="1:34" ht="14.25" x14ac:dyDescent="0.45">
      <c r="A640" s="8" t="s">
        <v>701</v>
      </c>
      <c r="B640" s="20" t="s">
        <v>59</v>
      </c>
      <c r="C640" s="8" t="s">
        <v>670</v>
      </c>
      <c r="D640" s="7">
        <v>755007283</v>
      </c>
      <c r="E640" s="21">
        <v>5051525844</v>
      </c>
      <c r="F640" s="8" t="s">
        <v>33</v>
      </c>
      <c r="G640" s="198">
        <v>38027</v>
      </c>
      <c r="H640" s="23">
        <f t="shared" ca="1" si="9"/>
        <v>16</v>
      </c>
      <c r="I640" s="23"/>
      <c r="J640" s="24">
        <v>84828</v>
      </c>
      <c r="K640" s="25">
        <v>3</v>
      </c>
      <c r="L640" s="33"/>
      <c r="M640" s="8"/>
      <c r="N640" s="8"/>
      <c r="O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</row>
    <row r="641" spans="1:34" ht="14.25" x14ac:dyDescent="0.45">
      <c r="A641" s="8" t="s">
        <v>764</v>
      </c>
      <c r="B641" s="20" t="s">
        <v>46</v>
      </c>
      <c r="C641" s="8" t="s">
        <v>763</v>
      </c>
      <c r="D641" s="7">
        <v>666415645</v>
      </c>
      <c r="E641" s="21">
        <v>7197560634</v>
      </c>
      <c r="F641" s="8" t="s">
        <v>33</v>
      </c>
      <c r="G641" s="198">
        <v>37307</v>
      </c>
      <c r="H641" s="23">
        <f t="shared" ca="1" si="9"/>
        <v>18</v>
      </c>
      <c r="I641" s="23"/>
      <c r="J641" s="24">
        <v>80203</v>
      </c>
      <c r="K641" s="25">
        <v>2</v>
      </c>
      <c r="L641" s="33"/>
      <c r="M641" s="8"/>
      <c r="N641" s="8"/>
      <c r="O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</row>
    <row r="642" spans="1:34" ht="14.25" x14ac:dyDescent="0.45">
      <c r="A642" s="8" t="s">
        <v>634</v>
      </c>
      <c r="B642" s="20" t="s">
        <v>59</v>
      </c>
      <c r="C642" s="8" t="s">
        <v>599</v>
      </c>
      <c r="D642" s="7">
        <v>243007276</v>
      </c>
      <c r="E642" s="21">
        <v>3033613559</v>
      </c>
      <c r="F642" s="8" t="s">
        <v>33</v>
      </c>
      <c r="G642" s="198">
        <v>36725</v>
      </c>
      <c r="H642" s="23">
        <f t="shared" ref="H642:H705" ca="1" si="10">DATEDIF(G642,TODAY(),"Y")</f>
        <v>20</v>
      </c>
      <c r="I642" s="23"/>
      <c r="J642" s="24">
        <v>61578</v>
      </c>
      <c r="K642" s="25">
        <v>2</v>
      </c>
      <c r="L642" s="33"/>
      <c r="M642" s="8"/>
      <c r="N642" s="8"/>
      <c r="O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</row>
    <row r="643" spans="1:34" ht="14.25" x14ac:dyDescent="0.45">
      <c r="A643" s="8" t="s">
        <v>297</v>
      </c>
      <c r="B643" s="20" t="s">
        <v>59</v>
      </c>
      <c r="C643" s="8" t="s">
        <v>230</v>
      </c>
      <c r="D643" s="7">
        <v>897009272</v>
      </c>
      <c r="E643" s="21">
        <v>9708367725</v>
      </c>
      <c r="F643" s="8" t="s">
        <v>22</v>
      </c>
      <c r="G643" s="198">
        <v>37297</v>
      </c>
      <c r="H643" s="23">
        <f t="shared" ca="1" si="10"/>
        <v>18</v>
      </c>
      <c r="I643" s="23" t="s">
        <v>53</v>
      </c>
      <c r="J643" s="24">
        <v>60060</v>
      </c>
      <c r="K643" s="25">
        <v>3</v>
      </c>
      <c r="L643" s="33"/>
      <c r="M643" s="8"/>
      <c r="N643" s="8"/>
      <c r="O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</row>
    <row r="644" spans="1:34" ht="14.25" x14ac:dyDescent="0.45">
      <c r="A644" s="8" t="s">
        <v>106</v>
      </c>
      <c r="B644" s="20" t="s">
        <v>59</v>
      </c>
      <c r="C644" s="8" t="s">
        <v>87</v>
      </c>
      <c r="D644" s="7">
        <v>666703047</v>
      </c>
      <c r="E644" s="21">
        <v>3035511103</v>
      </c>
      <c r="F644" s="8" t="s">
        <v>22</v>
      </c>
      <c r="G644" s="198">
        <v>36831</v>
      </c>
      <c r="H644" s="23">
        <f t="shared" ca="1" si="10"/>
        <v>19</v>
      </c>
      <c r="I644" s="23" t="s">
        <v>53</v>
      </c>
      <c r="J644" s="24">
        <v>113414</v>
      </c>
      <c r="K644" s="25">
        <v>4</v>
      </c>
      <c r="L644" s="33"/>
      <c r="M644" s="8"/>
      <c r="N644" s="8"/>
      <c r="O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</row>
    <row r="645" spans="1:34" ht="14.25" x14ac:dyDescent="0.45">
      <c r="A645" s="8" t="s">
        <v>89</v>
      </c>
      <c r="B645" s="20" t="s">
        <v>27</v>
      </c>
      <c r="C645" s="8" t="s">
        <v>87</v>
      </c>
      <c r="D645" s="7">
        <v>279008202</v>
      </c>
      <c r="E645" s="21">
        <v>7197491979</v>
      </c>
      <c r="F645" s="8" t="s">
        <v>22</v>
      </c>
      <c r="G645" s="198">
        <v>43879</v>
      </c>
      <c r="H645" s="23">
        <f t="shared" ca="1" si="10"/>
        <v>0</v>
      </c>
      <c r="I645" s="23" t="s">
        <v>55</v>
      </c>
      <c r="J645" s="24">
        <v>98617</v>
      </c>
      <c r="K645" s="25">
        <v>2</v>
      </c>
      <c r="L645" s="33"/>
      <c r="M645" s="8"/>
      <c r="N645" s="8"/>
      <c r="O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</row>
    <row r="646" spans="1:34" ht="14.25" x14ac:dyDescent="0.45">
      <c r="A646" s="8" t="s">
        <v>238</v>
      </c>
      <c r="B646" s="20" t="s">
        <v>46</v>
      </c>
      <c r="C646" s="8" t="s">
        <v>230</v>
      </c>
      <c r="D646" s="7">
        <v>707540000</v>
      </c>
      <c r="E646" s="21">
        <v>9706633751</v>
      </c>
      <c r="F646" s="8" t="s">
        <v>33</v>
      </c>
      <c r="G646" s="198">
        <v>41348</v>
      </c>
      <c r="H646" s="23">
        <f t="shared" ca="1" si="10"/>
        <v>7</v>
      </c>
      <c r="I646" s="23"/>
      <c r="J646" s="24">
        <v>75781</v>
      </c>
      <c r="K646" s="25">
        <v>2</v>
      </c>
      <c r="L646" s="33"/>
      <c r="M646" s="8"/>
      <c r="N646" s="8"/>
      <c r="O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</row>
    <row r="647" spans="1:34" ht="14.25" x14ac:dyDescent="0.45">
      <c r="A647" s="8" t="s">
        <v>632</v>
      </c>
      <c r="B647" s="20" t="s">
        <v>37</v>
      </c>
      <c r="C647" s="8" t="s">
        <v>599</v>
      </c>
      <c r="D647" s="7">
        <v>573008639</v>
      </c>
      <c r="E647" s="21">
        <v>5053182167</v>
      </c>
      <c r="F647" s="8" t="s">
        <v>22</v>
      </c>
      <c r="G647" s="198">
        <v>36852</v>
      </c>
      <c r="H647" s="23">
        <f t="shared" ca="1" si="10"/>
        <v>19</v>
      </c>
      <c r="I647" s="23" t="s">
        <v>53</v>
      </c>
      <c r="J647" s="24">
        <v>83226</v>
      </c>
      <c r="K647" s="25">
        <v>3</v>
      </c>
      <c r="L647" s="33"/>
      <c r="M647" s="8"/>
      <c r="N647" s="8"/>
      <c r="O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</row>
    <row r="648" spans="1:34" ht="14.25" x14ac:dyDescent="0.45">
      <c r="A648" s="8" t="s">
        <v>718</v>
      </c>
      <c r="B648" s="20" t="s">
        <v>59</v>
      </c>
      <c r="C648" s="8" t="s">
        <v>670</v>
      </c>
      <c r="D648" s="7">
        <v>872008074</v>
      </c>
      <c r="E648" s="21">
        <v>3037785583</v>
      </c>
      <c r="F648" s="8" t="s">
        <v>33</v>
      </c>
      <c r="G648" s="198">
        <v>40403</v>
      </c>
      <c r="H648" s="23">
        <f t="shared" ca="1" si="10"/>
        <v>9</v>
      </c>
      <c r="I648" s="23"/>
      <c r="J648" s="24">
        <v>37316</v>
      </c>
      <c r="K648" s="25">
        <v>5</v>
      </c>
      <c r="L648" s="33"/>
      <c r="M648" s="8"/>
      <c r="N648" s="8"/>
      <c r="O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</row>
    <row r="649" spans="1:34" ht="14.25" x14ac:dyDescent="0.45">
      <c r="A649" s="8" t="s">
        <v>444</v>
      </c>
      <c r="B649" s="20" t="s">
        <v>52</v>
      </c>
      <c r="C649" s="8" t="s">
        <v>428</v>
      </c>
      <c r="D649" s="7">
        <v>372160000</v>
      </c>
      <c r="E649" s="21">
        <v>7197722509</v>
      </c>
      <c r="F649" s="8" t="s">
        <v>29</v>
      </c>
      <c r="G649" s="198">
        <v>38454</v>
      </c>
      <c r="H649" s="23">
        <f t="shared" ca="1" si="10"/>
        <v>15</v>
      </c>
      <c r="I649" s="23" t="s">
        <v>23</v>
      </c>
      <c r="J649" s="24">
        <v>65215</v>
      </c>
      <c r="K649" s="25">
        <v>4</v>
      </c>
      <c r="L649" s="33"/>
      <c r="M649" s="8"/>
      <c r="N649" s="8"/>
      <c r="O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</row>
    <row r="650" spans="1:34" ht="14.25" x14ac:dyDescent="0.45">
      <c r="A650" s="8" t="s">
        <v>564</v>
      </c>
      <c r="B650" s="20" t="s">
        <v>59</v>
      </c>
      <c r="C650" s="8" t="s">
        <v>515</v>
      </c>
      <c r="D650" s="7">
        <v>666850922</v>
      </c>
      <c r="E650" s="21">
        <v>3033324762</v>
      </c>
      <c r="F650" s="8" t="s">
        <v>22</v>
      </c>
      <c r="G650" s="198">
        <v>38523</v>
      </c>
      <c r="H650" s="23">
        <f t="shared" ca="1" si="10"/>
        <v>15</v>
      </c>
      <c r="I650" s="23" t="s">
        <v>23</v>
      </c>
      <c r="J650" s="24">
        <v>62489</v>
      </c>
      <c r="K650" s="25">
        <v>2</v>
      </c>
      <c r="L650" s="33"/>
      <c r="M650" s="8"/>
      <c r="N650" s="8"/>
      <c r="O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</row>
    <row r="651" spans="1:34" ht="14.25" x14ac:dyDescent="0.45">
      <c r="A651" s="8" t="s">
        <v>101</v>
      </c>
      <c r="B651" s="20" t="s">
        <v>46</v>
      </c>
      <c r="C651" s="8" t="s">
        <v>87</v>
      </c>
      <c r="D651" s="7">
        <v>191002761</v>
      </c>
      <c r="E651" s="21">
        <v>9707692593</v>
      </c>
      <c r="F651" s="8" t="s">
        <v>22</v>
      </c>
      <c r="G651" s="198">
        <v>41089</v>
      </c>
      <c r="H651" s="23">
        <f t="shared" ca="1" si="10"/>
        <v>8</v>
      </c>
      <c r="I651" s="23" t="s">
        <v>53</v>
      </c>
      <c r="J651" s="24">
        <v>115210</v>
      </c>
      <c r="K651" s="25">
        <v>4</v>
      </c>
      <c r="L651" s="33"/>
      <c r="M651" s="8"/>
      <c r="N651" s="8"/>
      <c r="O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</row>
    <row r="652" spans="1:34" ht="14.25" x14ac:dyDescent="0.45">
      <c r="A652" s="8" t="s">
        <v>544</v>
      </c>
      <c r="B652" s="20" t="s">
        <v>46</v>
      </c>
      <c r="C652" s="8" t="s">
        <v>515</v>
      </c>
      <c r="D652" s="7">
        <v>844670000</v>
      </c>
      <c r="E652" s="21">
        <v>5053717553</v>
      </c>
      <c r="F652" s="8" t="s">
        <v>22</v>
      </c>
      <c r="G652" s="198">
        <v>39262</v>
      </c>
      <c r="H652" s="23">
        <f t="shared" ca="1" si="10"/>
        <v>13</v>
      </c>
      <c r="I652" s="23" t="s">
        <v>53</v>
      </c>
      <c r="J652" s="24">
        <v>81074</v>
      </c>
      <c r="K652" s="25">
        <v>4</v>
      </c>
      <c r="L652" s="33"/>
      <c r="M652" s="8"/>
      <c r="N652" s="8"/>
      <c r="O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</row>
    <row r="653" spans="1:34" ht="14.25" x14ac:dyDescent="0.45">
      <c r="A653" s="8" t="s">
        <v>93</v>
      </c>
      <c r="B653" s="20" t="s">
        <v>20</v>
      </c>
      <c r="C653" s="8" t="s">
        <v>87</v>
      </c>
      <c r="D653" s="7">
        <v>203002806</v>
      </c>
      <c r="E653" s="21">
        <v>5053883919</v>
      </c>
      <c r="F653" s="8" t="s">
        <v>22</v>
      </c>
      <c r="G653" s="198">
        <v>38971</v>
      </c>
      <c r="H653" s="23">
        <f t="shared" ca="1" si="10"/>
        <v>13</v>
      </c>
      <c r="I653" s="23" t="s">
        <v>23</v>
      </c>
      <c r="J653" s="24">
        <v>54014</v>
      </c>
      <c r="K653" s="25">
        <v>4</v>
      </c>
      <c r="L653" s="33"/>
      <c r="M653" s="8"/>
      <c r="N653" s="8"/>
      <c r="O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</row>
    <row r="654" spans="1:34" ht="14.25" x14ac:dyDescent="0.45">
      <c r="A654" s="8" t="s">
        <v>205</v>
      </c>
      <c r="B654" s="20" t="s">
        <v>27</v>
      </c>
      <c r="C654" s="8" t="s">
        <v>188</v>
      </c>
      <c r="D654" s="7">
        <v>689001249</v>
      </c>
      <c r="E654" s="21">
        <v>7197135797</v>
      </c>
      <c r="F654" s="8" t="s">
        <v>33</v>
      </c>
      <c r="G654" s="198">
        <v>43358</v>
      </c>
      <c r="H654" s="23">
        <f t="shared" ca="1" si="10"/>
        <v>1</v>
      </c>
      <c r="I654" s="23"/>
      <c r="J654" s="24">
        <v>75134</v>
      </c>
      <c r="K654" s="25">
        <v>4</v>
      </c>
      <c r="L654" s="33"/>
      <c r="M654" s="8"/>
      <c r="N654" s="8"/>
      <c r="O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</row>
    <row r="655" spans="1:34" ht="14.25" x14ac:dyDescent="0.45">
      <c r="A655" s="8" t="s">
        <v>326</v>
      </c>
      <c r="B655" s="20" t="s">
        <v>20</v>
      </c>
      <c r="C655" s="8" t="s">
        <v>230</v>
      </c>
      <c r="D655" s="7">
        <v>387002221</v>
      </c>
      <c r="E655" s="21">
        <v>9705250630</v>
      </c>
      <c r="F655" s="8" t="s">
        <v>22</v>
      </c>
      <c r="G655" s="198">
        <v>42037</v>
      </c>
      <c r="H655" s="23">
        <f t="shared" ca="1" si="10"/>
        <v>5</v>
      </c>
      <c r="I655" s="23" t="s">
        <v>55</v>
      </c>
      <c r="J655" s="24">
        <v>90697</v>
      </c>
      <c r="K655" s="25">
        <v>4</v>
      </c>
      <c r="L655" s="33"/>
      <c r="M655" s="8"/>
      <c r="N655" s="8"/>
      <c r="O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</row>
    <row r="656" spans="1:34" ht="14.25" x14ac:dyDescent="0.45">
      <c r="A656" s="8" t="s">
        <v>660</v>
      </c>
      <c r="B656" s="20" t="s">
        <v>59</v>
      </c>
      <c r="C656" s="8" t="s">
        <v>599</v>
      </c>
      <c r="D656" s="7">
        <v>165005597</v>
      </c>
      <c r="E656" s="21">
        <v>9708097539</v>
      </c>
      <c r="F656" s="8" t="s">
        <v>28</v>
      </c>
      <c r="G656" s="198">
        <v>37649</v>
      </c>
      <c r="H656" s="23">
        <f t="shared" ca="1" si="10"/>
        <v>17</v>
      </c>
      <c r="I656" s="23"/>
      <c r="J656" s="24">
        <v>48561</v>
      </c>
      <c r="K656" s="25">
        <v>4</v>
      </c>
      <c r="L656" s="33"/>
      <c r="M656" s="8"/>
      <c r="N656" s="8"/>
      <c r="O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</row>
    <row r="657" spans="1:34" ht="14.25" x14ac:dyDescent="0.45">
      <c r="A657" s="8" t="s">
        <v>681</v>
      </c>
      <c r="B657" s="20" t="s">
        <v>46</v>
      </c>
      <c r="C657" s="8" t="s">
        <v>670</v>
      </c>
      <c r="D657" s="7">
        <v>627440000</v>
      </c>
      <c r="E657" s="21">
        <v>9702889182</v>
      </c>
      <c r="F657" s="8" t="s">
        <v>33</v>
      </c>
      <c r="G657" s="198">
        <v>36448</v>
      </c>
      <c r="H657" s="23">
        <f t="shared" ca="1" si="10"/>
        <v>20</v>
      </c>
      <c r="I657" s="23"/>
      <c r="J657" s="24">
        <v>30809</v>
      </c>
      <c r="K657" s="25">
        <v>4</v>
      </c>
      <c r="L657" s="33"/>
      <c r="M657" s="8"/>
      <c r="N657" s="8"/>
      <c r="O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</row>
    <row r="658" spans="1:34" ht="14.25" x14ac:dyDescent="0.45">
      <c r="A658" s="8" t="s">
        <v>620</v>
      </c>
      <c r="B658" s="20" t="s">
        <v>59</v>
      </c>
      <c r="C658" s="8" t="s">
        <v>599</v>
      </c>
      <c r="D658" s="7">
        <v>343480000</v>
      </c>
      <c r="E658" s="21">
        <v>7192636321</v>
      </c>
      <c r="F658" s="8" t="s">
        <v>22</v>
      </c>
      <c r="G658" s="198">
        <v>37156</v>
      </c>
      <c r="H658" s="23">
        <f t="shared" ca="1" si="10"/>
        <v>18</v>
      </c>
      <c r="I658" s="23" t="s">
        <v>55</v>
      </c>
      <c r="J658" s="24">
        <v>113837</v>
      </c>
      <c r="K658" s="25">
        <v>1</v>
      </c>
      <c r="L658" s="33"/>
      <c r="M658" s="8"/>
      <c r="N658" s="8"/>
      <c r="O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</row>
    <row r="659" spans="1:34" ht="14.25" x14ac:dyDescent="0.45">
      <c r="A659" s="8" t="s">
        <v>263</v>
      </c>
      <c r="B659" s="20" t="s">
        <v>59</v>
      </c>
      <c r="C659" s="8" t="s">
        <v>230</v>
      </c>
      <c r="D659" s="7">
        <v>778580000</v>
      </c>
      <c r="E659" s="21">
        <v>9706632360</v>
      </c>
      <c r="F659" s="8" t="s">
        <v>33</v>
      </c>
      <c r="G659" s="198">
        <v>37453</v>
      </c>
      <c r="H659" s="23">
        <f t="shared" ca="1" si="10"/>
        <v>18</v>
      </c>
      <c r="I659" s="23"/>
      <c r="J659" s="24">
        <v>60416</v>
      </c>
      <c r="K659" s="25">
        <v>5</v>
      </c>
      <c r="L659" s="33"/>
      <c r="M659" s="8"/>
      <c r="N659" s="8"/>
      <c r="O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</row>
    <row r="660" spans="1:34" ht="14.25" x14ac:dyDescent="0.45">
      <c r="A660" s="8" t="s">
        <v>68</v>
      </c>
      <c r="B660" s="20" t="s">
        <v>59</v>
      </c>
      <c r="C660" s="8" t="s">
        <v>47</v>
      </c>
      <c r="D660" s="7">
        <v>666187667</v>
      </c>
      <c r="E660" s="21">
        <v>5057889149</v>
      </c>
      <c r="F660" s="8" t="s">
        <v>29</v>
      </c>
      <c r="G660" s="198">
        <v>36778</v>
      </c>
      <c r="H660" s="23">
        <f t="shared" ca="1" si="10"/>
        <v>19</v>
      </c>
      <c r="I660" s="23" t="s">
        <v>42</v>
      </c>
      <c r="J660" s="24">
        <v>40187</v>
      </c>
      <c r="K660" s="25">
        <v>1</v>
      </c>
      <c r="L660" s="33"/>
      <c r="M660" s="26"/>
      <c r="N660" s="8"/>
      <c r="O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</row>
    <row r="661" spans="1:34" ht="14.25" x14ac:dyDescent="0.45">
      <c r="A661" s="8" t="s">
        <v>358</v>
      </c>
      <c r="B661" s="20" t="s">
        <v>46</v>
      </c>
      <c r="C661" s="8" t="s">
        <v>230</v>
      </c>
      <c r="D661" s="7">
        <v>998980000</v>
      </c>
      <c r="E661" s="21">
        <v>3031280865</v>
      </c>
      <c r="F661" s="8" t="s">
        <v>22</v>
      </c>
      <c r="G661" s="198">
        <v>38503</v>
      </c>
      <c r="H661" s="23">
        <f t="shared" ca="1" si="10"/>
        <v>15</v>
      </c>
      <c r="I661" s="23" t="s">
        <v>23</v>
      </c>
      <c r="J661" s="24">
        <v>96954</v>
      </c>
      <c r="K661" s="25">
        <v>3</v>
      </c>
      <c r="L661" s="33"/>
      <c r="M661" s="8"/>
      <c r="N661" s="8"/>
      <c r="O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</row>
    <row r="662" spans="1:34" ht="14.25" x14ac:dyDescent="0.45">
      <c r="A662" s="8" t="s">
        <v>126</v>
      </c>
      <c r="B662" s="20" t="s">
        <v>20</v>
      </c>
      <c r="C662" s="8" t="s">
        <v>87</v>
      </c>
      <c r="D662" s="7">
        <v>296005222</v>
      </c>
      <c r="E662" s="21">
        <v>5057682821</v>
      </c>
      <c r="F662" s="8" t="s">
        <v>22</v>
      </c>
      <c r="G662" s="198">
        <v>39269</v>
      </c>
      <c r="H662" s="23">
        <f t="shared" ca="1" si="10"/>
        <v>13</v>
      </c>
      <c r="I662" s="23" t="s">
        <v>38</v>
      </c>
      <c r="J662" s="24">
        <v>45910</v>
      </c>
      <c r="K662" s="25">
        <v>4</v>
      </c>
      <c r="L662" s="33"/>
      <c r="M662" s="8"/>
      <c r="N662" s="8"/>
      <c r="O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</row>
    <row r="663" spans="1:34" ht="14.25" x14ac:dyDescent="0.45">
      <c r="A663" s="8" t="s">
        <v>607</v>
      </c>
      <c r="B663" s="20" t="s">
        <v>46</v>
      </c>
      <c r="C663" s="8" t="s">
        <v>599</v>
      </c>
      <c r="D663" s="7">
        <v>401007713</v>
      </c>
      <c r="E663" s="21">
        <v>3033265407</v>
      </c>
      <c r="F663" s="8" t="s">
        <v>22</v>
      </c>
      <c r="G663" s="198">
        <v>38104</v>
      </c>
      <c r="H663" s="23">
        <f t="shared" ca="1" si="10"/>
        <v>16</v>
      </c>
      <c r="I663" s="23" t="s">
        <v>42</v>
      </c>
      <c r="J663" s="24">
        <v>109164</v>
      </c>
      <c r="K663" s="25">
        <v>3</v>
      </c>
      <c r="L663" s="33"/>
      <c r="M663" s="8"/>
      <c r="N663" s="8"/>
      <c r="O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</row>
    <row r="664" spans="1:34" ht="14.25" x14ac:dyDescent="0.45">
      <c r="A664" s="8" t="s">
        <v>731</v>
      </c>
      <c r="B664" s="20" t="s">
        <v>46</v>
      </c>
      <c r="C664" s="8" t="s">
        <v>670</v>
      </c>
      <c r="D664" s="7">
        <v>519750000</v>
      </c>
      <c r="E664" s="21">
        <v>5058552110</v>
      </c>
      <c r="F664" s="8" t="s">
        <v>22</v>
      </c>
      <c r="G664" s="198">
        <v>39976</v>
      </c>
      <c r="H664" s="23">
        <f t="shared" ca="1" si="10"/>
        <v>11</v>
      </c>
      <c r="I664" s="23" t="s">
        <v>42</v>
      </c>
      <c r="J664" s="24">
        <v>86222</v>
      </c>
      <c r="K664" s="25">
        <v>5</v>
      </c>
      <c r="L664" s="33"/>
      <c r="M664" s="8"/>
      <c r="N664" s="8"/>
      <c r="O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</row>
    <row r="665" spans="1:34" ht="14.25" x14ac:dyDescent="0.45">
      <c r="A665" s="8" t="s">
        <v>83</v>
      </c>
      <c r="B665" s="20" t="s">
        <v>59</v>
      </c>
      <c r="C665" s="8" t="s">
        <v>82</v>
      </c>
      <c r="D665" s="7">
        <v>926005747</v>
      </c>
      <c r="E665" s="21">
        <v>5056169135</v>
      </c>
      <c r="F665" s="8" t="s">
        <v>29</v>
      </c>
      <c r="G665" s="198">
        <v>43456</v>
      </c>
      <c r="H665" s="23">
        <f t="shared" ca="1" si="10"/>
        <v>1</v>
      </c>
      <c r="I665" s="23" t="s">
        <v>53</v>
      </c>
      <c r="J665" s="24">
        <v>37858</v>
      </c>
      <c r="K665" s="25">
        <v>1</v>
      </c>
      <c r="L665" s="33"/>
      <c r="M665" s="8"/>
      <c r="N665" s="8"/>
      <c r="O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</row>
    <row r="666" spans="1:34" ht="14.25" x14ac:dyDescent="0.45">
      <c r="A666" s="8" t="s">
        <v>468</v>
      </c>
      <c r="B666" s="20" t="s">
        <v>27</v>
      </c>
      <c r="C666" s="8" t="s">
        <v>455</v>
      </c>
      <c r="D666" s="7">
        <v>666922005</v>
      </c>
      <c r="E666" s="21">
        <v>5055796953</v>
      </c>
      <c r="F666" s="8" t="s">
        <v>29</v>
      </c>
      <c r="G666" s="198">
        <v>37921</v>
      </c>
      <c r="H666" s="23">
        <f t="shared" ca="1" si="10"/>
        <v>16</v>
      </c>
      <c r="I666" s="23" t="s">
        <v>23</v>
      </c>
      <c r="J666" s="24">
        <v>17734</v>
      </c>
      <c r="K666" s="25">
        <v>1</v>
      </c>
      <c r="L666" s="33"/>
      <c r="M666" s="8"/>
      <c r="N666" s="8"/>
      <c r="O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</row>
    <row r="667" spans="1:34" ht="14.25" x14ac:dyDescent="0.45">
      <c r="A667" s="8" t="s">
        <v>211</v>
      </c>
      <c r="B667" s="20" t="s">
        <v>46</v>
      </c>
      <c r="C667" s="8" t="s">
        <v>188</v>
      </c>
      <c r="D667" s="7">
        <v>724120000</v>
      </c>
      <c r="E667" s="21">
        <v>7196082608</v>
      </c>
      <c r="F667" s="8" t="s">
        <v>33</v>
      </c>
      <c r="G667" s="198">
        <v>36728</v>
      </c>
      <c r="H667" s="23">
        <f t="shared" ca="1" si="10"/>
        <v>20</v>
      </c>
      <c r="I667" s="23"/>
      <c r="J667" s="24">
        <v>29462</v>
      </c>
      <c r="K667" s="25">
        <v>2</v>
      </c>
      <c r="L667" s="33"/>
      <c r="M667" s="8"/>
      <c r="N667" s="8"/>
      <c r="O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</row>
    <row r="668" spans="1:34" ht="14.25" x14ac:dyDescent="0.45">
      <c r="A668" s="8" t="s">
        <v>57</v>
      </c>
      <c r="B668" s="20" t="s">
        <v>46</v>
      </c>
      <c r="C668" s="8" t="s">
        <v>47</v>
      </c>
      <c r="D668" s="7">
        <v>588920000</v>
      </c>
      <c r="E668" s="21">
        <v>5058449868</v>
      </c>
      <c r="F668" s="8" t="s">
        <v>22</v>
      </c>
      <c r="G668" s="198">
        <v>38768</v>
      </c>
      <c r="H668" s="23">
        <f t="shared" ca="1" si="10"/>
        <v>14</v>
      </c>
      <c r="I668" s="23" t="s">
        <v>23</v>
      </c>
      <c r="J668" s="24">
        <v>80296</v>
      </c>
      <c r="K668" s="25">
        <v>1</v>
      </c>
      <c r="L668" s="33"/>
      <c r="M668" s="32"/>
      <c r="N668" s="8"/>
      <c r="O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</row>
    <row r="669" spans="1:34" ht="14.25" x14ac:dyDescent="0.45">
      <c r="A669" s="8" t="s">
        <v>471</v>
      </c>
      <c r="B669" s="20" t="s">
        <v>59</v>
      </c>
      <c r="C669" s="8" t="s">
        <v>455</v>
      </c>
      <c r="D669" s="7">
        <v>666408090</v>
      </c>
      <c r="E669" s="21">
        <v>9706920236</v>
      </c>
      <c r="F669" s="8" t="s">
        <v>28</v>
      </c>
      <c r="G669" s="198">
        <v>43756</v>
      </c>
      <c r="H669" s="23">
        <f t="shared" ca="1" si="10"/>
        <v>0</v>
      </c>
      <c r="I669" s="23"/>
      <c r="J669" s="24">
        <v>12118</v>
      </c>
      <c r="K669" s="25">
        <v>3</v>
      </c>
      <c r="L669" s="33"/>
      <c r="M669" s="8"/>
      <c r="N669" s="8"/>
      <c r="O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</row>
    <row r="670" spans="1:34" ht="14.25" x14ac:dyDescent="0.45">
      <c r="A670" s="8" t="s">
        <v>90</v>
      </c>
      <c r="B670" s="20" t="s">
        <v>27</v>
      </c>
      <c r="C670" s="8" t="s">
        <v>87</v>
      </c>
      <c r="D670" s="7">
        <v>750006446</v>
      </c>
      <c r="E670" s="21">
        <v>9704077699</v>
      </c>
      <c r="F670" s="8" t="s">
        <v>22</v>
      </c>
      <c r="G670" s="198">
        <v>38501</v>
      </c>
      <c r="H670" s="23">
        <f t="shared" ca="1" si="10"/>
        <v>15</v>
      </c>
      <c r="I670" s="23" t="s">
        <v>55</v>
      </c>
      <c r="J670" s="24">
        <v>108398</v>
      </c>
      <c r="K670" s="25">
        <v>5</v>
      </c>
      <c r="L670" s="33"/>
      <c r="M670" s="8"/>
      <c r="N670" s="8"/>
      <c r="O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</row>
    <row r="671" spans="1:34" ht="14.25" x14ac:dyDescent="0.45">
      <c r="A671" s="8" t="s">
        <v>612</v>
      </c>
      <c r="B671" s="20" t="s">
        <v>46</v>
      </c>
      <c r="C671" s="8" t="s">
        <v>599</v>
      </c>
      <c r="D671" s="7">
        <v>647009166</v>
      </c>
      <c r="E671" s="21">
        <v>5055013435</v>
      </c>
      <c r="F671" s="8" t="s">
        <v>22</v>
      </c>
      <c r="G671" s="198">
        <v>43049</v>
      </c>
      <c r="H671" s="23">
        <f t="shared" ca="1" si="10"/>
        <v>2</v>
      </c>
      <c r="I671" s="23" t="s">
        <v>53</v>
      </c>
      <c r="J671" s="24">
        <v>38716</v>
      </c>
      <c r="K671" s="25">
        <v>5</v>
      </c>
      <c r="L671" s="33"/>
      <c r="M671" s="8"/>
      <c r="N671" s="8"/>
      <c r="O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</row>
    <row r="672" spans="1:34" ht="14.25" x14ac:dyDescent="0.45">
      <c r="A672" s="8" t="s">
        <v>275</v>
      </c>
      <c r="B672" s="20" t="s">
        <v>52</v>
      </c>
      <c r="C672" s="8" t="s">
        <v>230</v>
      </c>
      <c r="D672" s="7">
        <v>666276939</v>
      </c>
      <c r="E672" s="21">
        <v>5054627771</v>
      </c>
      <c r="F672" s="8" t="s">
        <v>22</v>
      </c>
      <c r="G672" s="198">
        <v>38833</v>
      </c>
      <c r="H672" s="23">
        <f t="shared" ca="1" si="10"/>
        <v>14</v>
      </c>
      <c r="I672" s="23" t="s">
        <v>38</v>
      </c>
      <c r="J672" s="24">
        <v>59294</v>
      </c>
      <c r="K672" s="25">
        <v>1</v>
      </c>
      <c r="L672" s="33"/>
      <c r="M672" s="8"/>
      <c r="N672" s="8"/>
      <c r="O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</row>
    <row r="673" spans="1:34" ht="14.25" x14ac:dyDescent="0.45">
      <c r="A673" s="8" t="s">
        <v>248</v>
      </c>
      <c r="B673" s="20" t="s">
        <v>27</v>
      </c>
      <c r="C673" s="8" t="s">
        <v>230</v>
      </c>
      <c r="D673" s="7">
        <v>666592159</v>
      </c>
      <c r="E673" s="21">
        <v>9703386758</v>
      </c>
      <c r="F673" s="8" t="s">
        <v>22</v>
      </c>
      <c r="G673" s="198">
        <v>39502</v>
      </c>
      <c r="H673" s="23">
        <f t="shared" ca="1" si="10"/>
        <v>12</v>
      </c>
      <c r="I673" s="23" t="s">
        <v>55</v>
      </c>
      <c r="J673" s="24">
        <v>107448</v>
      </c>
      <c r="K673" s="25">
        <v>2</v>
      </c>
      <c r="L673" s="33"/>
      <c r="M673" s="8"/>
      <c r="N673" s="8"/>
      <c r="O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</row>
    <row r="674" spans="1:34" ht="14.25" x14ac:dyDescent="0.45">
      <c r="A674" s="8" t="s">
        <v>293</v>
      </c>
      <c r="B674" s="20" t="s">
        <v>20</v>
      </c>
      <c r="C674" s="8" t="s">
        <v>230</v>
      </c>
      <c r="D674" s="7">
        <v>666398259</v>
      </c>
      <c r="E674" s="21">
        <v>3035057530</v>
      </c>
      <c r="F674" s="8" t="s">
        <v>33</v>
      </c>
      <c r="G674" s="198">
        <v>42842</v>
      </c>
      <c r="H674" s="23">
        <f t="shared" ca="1" si="10"/>
        <v>3</v>
      </c>
      <c r="I674" s="23"/>
      <c r="J674" s="24">
        <v>82870</v>
      </c>
      <c r="K674" s="25">
        <v>4</v>
      </c>
      <c r="L674" s="33"/>
      <c r="M674" s="8"/>
      <c r="N674" s="8"/>
      <c r="O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</row>
    <row r="675" spans="1:34" ht="14.25" x14ac:dyDescent="0.45">
      <c r="A675" s="8" t="s">
        <v>553</v>
      </c>
      <c r="B675" s="20" t="s">
        <v>52</v>
      </c>
      <c r="C675" s="8" t="s">
        <v>515</v>
      </c>
      <c r="D675" s="7">
        <v>666667051</v>
      </c>
      <c r="E675" s="21">
        <v>5056650531</v>
      </c>
      <c r="F675" s="8" t="s">
        <v>29</v>
      </c>
      <c r="G675" s="198">
        <v>43032</v>
      </c>
      <c r="H675" s="23">
        <f t="shared" ca="1" si="10"/>
        <v>2</v>
      </c>
      <c r="I675" s="23" t="s">
        <v>23</v>
      </c>
      <c r="J675" s="24">
        <v>60146</v>
      </c>
      <c r="K675" s="25">
        <v>1</v>
      </c>
      <c r="L675" s="33"/>
      <c r="M675" s="8"/>
      <c r="N675" s="8"/>
      <c r="O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</row>
    <row r="676" spans="1:34" ht="14.25" x14ac:dyDescent="0.45">
      <c r="A676" s="8" t="s">
        <v>761</v>
      </c>
      <c r="B676" s="20" t="s">
        <v>59</v>
      </c>
      <c r="C676" s="8" t="s">
        <v>757</v>
      </c>
      <c r="D676" s="7">
        <v>145870000</v>
      </c>
      <c r="E676" s="21">
        <v>5054900514</v>
      </c>
      <c r="F676" s="8" t="s">
        <v>22</v>
      </c>
      <c r="G676" s="198">
        <v>40295</v>
      </c>
      <c r="H676" s="23">
        <f t="shared" ca="1" si="10"/>
        <v>10</v>
      </c>
      <c r="I676" s="23" t="s">
        <v>23</v>
      </c>
      <c r="J676" s="24">
        <v>84044</v>
      </c>
      <c r="K676" s="25">
        <v>5</v>
      </c>
      <c r="L676" s="33"/>
      <c r="M676" s="8"/>
      <c r="N676" s="8"/>
      <c r="O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</row>
    <row r="677" spans="1:34" ht="14.25" x14ac:dyDescent="0.45">
      <c r="A677" s="8" t="s">
        <v>128</v>
      </c>
      <c r="B677" s="20" t="s">
        <v>52</v>
      </c>
      <c r="C677" s="8" t="s">
        <v>87</v>
      </c>
      <c r="D677" s="7">
        <v>222006049</v>
      </c>
      <c r="E677" s="21">
        <v>3032400511</v>
      </c>
      <c r="F677" s="8" t="s">
        <v>33</v>
      </c>
      <c r="G677" s="198">
        <v>43226</v>
      </c>
      <c r="H677" s="23">
        <f t="shared" ca="1" si="10"/>
        <v>2</v>
      </c>
      <c r="I677" s="23"/>
      <c r="J677" s="24">
        <v>34043</v>
      </c>
      <c r="K677" s="25">
        <v>3</v>
      </c>
      <c r="L677" s="33"/>
      <c r="M677" s="8"/>
      <c r="N677" s="8"/>
      <c r="O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</row>
    <row r="678" spans="1:34" ht="14.25" x14ac:dyDescent="0.45">
      <c r="A678" s="8" t="s">
        <v>517</v>
      </c>
      <c r="B678" s="20" t="s">
        <v>52</v>
      </c>
      <c r="C678" s="8" t="s">
        <v>515</v>
      </c>
      <c r="D678" s="7">
        <v>722003058</v>
      </c>
      <c r="E678" s="21">
        <v>9701384592</v>
      </c>
      <c r="F678" s="8" t="s">
        <v>29</v>
      </c>
      <c r="G678" s="198">
        <v>39521</v>
      </c>
      <c r="H678" s="23">
        <f t="shared" ca="1" si="10"/>
        <v>12</v>
      </c>
      <c r="I678" s="23" t="s">
        <v>53</v>
      </c>
      <c r="J678" s="24">
        <v>29667</v>
      </c>
      <c r="K678" s="25">
        <v>4</v>
      </c>
      <c r="L678" s="33"/>
      <c r="M678" s="8"/>
      <c r="N678" s="8"/>
      <c r="O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</row>
    <row r="679" spans="1:34" ht="14.25" x14ac:dyDescent="0.45">
      <c r="A679" s="8" t="s">
        <v>726</v>
      </c>
      <c r="B679" s="20" t="s">
        <v>52</v>
      </c>
      <c r="C679" s="8" t="s">
        <v>670</v>
      </c>
      <c r="D679" s="7">
        <v>561004332</v>
      </c>
      <c r="E679" s="21">
        <v>9704316324</v>
      </c>
      <c r="F679" s="8" t="s">
        <v>33</v>
      </c>
      <c r="G679" s="198">
        <v>41742</v>
      </c>
      <c r="H679" s="23">
        <f t="shared" ca="1" si="10"/>
        <v>6</v>
      </c>
      <c r="I679" s="23"/>
      <c r="J679" s="24">
        <v>43402</v>
      </c>
      <c r="K679" s="25">
        <v>3</v>
      </c>
      <c r="L679" s="33"/>
      <c r="M679" s="8"/>
      <c r="N679" s="8"/>
      <c r="O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</row>
    <row r="680" spans="1:34" ht="14.25" x14ac:dyDescent="0.45">
      <c r="A680" s="8" t="s">
        <v>642</v>
      </c>
      <c r="B680" s="20" t="s">
        <v>37</v>
      </c>
      <c r="C680" s="8" t="s">
        <v>599</v>
      </c>
      <c r="D680" s="7">
        <v>666464227</v>
      </c>
      <c r="E680" s="21">
        <v>3031952821</v>
      </c>
      <c r="F680" s="8" t="s">
        <v>22</v>
      </c>
      <c r="G680" s="198">
        <v>39818</v>
      </c>
      <c r="H680" s="23">
        <f t="shared" ca="1" si="10"/>
        <v>11</v>
      </c>
      <c r="I680" s="23" t="s">
        <v>53</v>
      </c>
      <c r="J680" s="24">
        <v>63690</v>
      </c>
      <c r="K680" s="25">
        <v>3</v>
      </c>
      <c r="L680" s="33"/>
      <c r="M680" s="8"/>
      <c r="N680" s="8"/>
      <c r="O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</row>
    <row r="681" spans="1:34" ht="14.25" x14ac:dyDescent="0.45">
      <c r="A681" s="8" t="s">
        <v>383</v>
      </c>
      <c r="B681" s="20" t="s">
        <v>20</v>
      </c>
      <c r="C681" s="8" t="s">
        <v>379</v>
      </c>
      <c r="D681" s="7">
        <v>251003969</v>
      </c>
      <c r="E681" s="21">
        <v>5055627374</v>
      </c>
      <c r="F681" s="8" t="s">
        <v>33</v>
      </c>
      <c r="G681" s="198">
        <v>39496</v>
      </c>
      <c r="H681" s="23">
        <f t="shared" ca="1" si="10"/>
        <v>12</v>
      </c>
      <c r="I681" s="23"/>
      <c r="J681" s="24">
        <v>62858</v>
      </c>
      <c r="K681" s="25">
        <v>5</v>
      </c>
      <c r="L681" s="33"/>
      <c r="M681" s="8"/>
      <c r="N681" s="8"/>
      <c r="O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</row>
    <row r="682" spans="1:34" ht="14.25" x14ac:dyDescent="0.45">
      <c r="A682" s="8" t="s">
        <v>160</v>
      </c>
      <c r="B682" s="20" t="s">
        <v>46</v>
      </c>
      <c r="C682" s="8" t="s">
        <v>152</v>
      </c>
      <c r="D682" s="7">
        <v>246950000</v>
      </c>
      <c r="E682" s="21">
        <v>7194106437</v>
      </c>
      <c r="F682" s="8" t="s">
        <v>29</v>
      </c>
      <c r="G682" s="198">
        <v>43876</v>
      </c>
      <c r="H682" s="23">
        <f t="shared" ca="1" si="10"/>
        <v>0</v>
      </c>
      <c r="I682" s="23" t="s">
        <v>53</v>
      </c>
      <c r="J682" s="24">
        <v>13886</v>
      </c>
      <c r="K682" s="25">
        <v>4</v>
      </c>
      <c r="L682" s="33"/>
      <c r="M682" s="8"/>
      <c r="N682" s="8"/>
      <c r="O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</row>
    <row r="683" spans="1:34" ht="14.25" x14ac:dyDescent="0.45">
      <c r="A683" s="8" t="s">
        <v>459</v>
      </c>
      <c r="B683" s="20" t="s">
        <v>52</v>
      </c>
      <c r="C683" s="8" t="s">
        <v>455</v>
      </c>
      <c r="D683" s="7">
        <v>666722354</v>
      </c>
      <c r="E683" s="21">
        <v>5057187041</v>
      </c>
      <c r="F683" s="8" t="s">
        <v>33</v>
      </c>
      <c r="G683" s="198">
        <v>43087</v>
      </c>
      <c r="H683" s="23">
        <f t="shared" ca="1" si="10"/>
        <v>2</v>
      </c>
      <c r="I683" s="23"/>
      <c r="J683" s="24">
        <v>71280</v>
      </c>
      <c r="K683" s="25">
        <v>3</v>
      </c>
      <c r="L683" s="33"/>
      <c r="M683" s="8"/>
      <c r="N683" s="8"/>
      <c r="O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</row>
    <row r="684" spans="1:34" ht="14.25" x14ac:dyDescent="0.45">
      <c r="A684" s="8" t="s">
        <v>363</v>
      </c>
      <c r="B684" s="20" t="s">
        <v>59</v>
      </c>
      <c r="C684" s="8" t="s">
        <v>230</v>
      </c>
      <c r="D684" s="7">
        <v>501006995</v>
      </c>
      <c r="E684" s="21">
        <v>3032687844</v>
      </c>
      <c r="F684" s="8" t="s">
        <v>33</v>
      </c>
      <c r="G684" s="198">
        <v>38653</v>
      </c>
      <c r="H684" s="23">
        <f t="shared" ca="1" si="10"/>
        <v>14</v>
      </c>
      <c r="I684" s="23"/>
      <c r="J684" s="24">
        <v>69881</v>
      </c>
      <c r="K684" s="25">
        <v>4</v>
      </c>
      <c r="L684" s="33"/>
      <c r="M684" s="8"/>
      <c r="N684" s="8"/>
      <c r="O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</row>
    <row r="685" spans="1:34" ht="14.25" x14ac:dyDescent="0.45">
      <c r="A685" s="8" t="s">
        <v>316</v>
      </c>
      <c r="B685" s="20" t="s">
        <v>20</v>
      </c>
      <c r="C685" s="8" t="s">
        <v>230</v>
      </c>
      <c r="D685" s="7">
        <v>666474999</v>
      </c>
      <c r="E685" s="21">
        <v>9704785979</v>
      </c>
      <c r="F685" s="8" t="s">
        <v>29</v>
      </c>
      <c r="G685" s="198">
        <v>40924</v>
      </c>
      <c r="H685" s="23">
        <f t="shared" ca="1" si="10"/>
        <v>8</v>
      </c>
      <c r="I685" s="23" t="s">
        <v>23</v>
      </c>
      <c r="J685" s="24">
        <v>32287</v>
      </c>
      <c r="K685" s="25">
        <v>1</v>
      </c>
      <c r="L685" s="33"/>
      <c r="M685" s="8"/>
      <c r="N685" s="8"/>
      <c r="O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</row>
    <row r="686" spans="1:34" ht="14.25" x14ac:dyDescent="0.45">
      <c r="A686" s="8" t="s">
        <v>462</v>
      </c>
      <c r="B686" s="20" t="s">
        <v>59</v>
      </c>
      <c r="C686" s="8" t="s">
        <v>455</v>
      </c>
      <c r="D686" s="7">
        <v>329390000</v>
      </c>
      <c r="E686" s="21">
        <v>5052783818</v>
      </c>
      <c r="F686" s="8" t="s">
        <v>22</v>
      </c>
      <c r="G686" s="198">
        <v>36882</v>
      </c>
      <c r="H686" s="23">
        <f t="shared" ca="1" si="10"/>
        <v>19</v>
      </c>
      <c r="I686" s="23" t="s">
        <v>23</v>
      </c>
      <c r="J686" s="24">
        <v>57526</v>
      </c>
      <c r="K686" s="25">
        <v>5</v>
      </c>
      <c r="L686" s="33"/>
      <c r="M686" s="8"/>
      <c r="N686" s="8"/>
      <c r="O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</row>
    <row r="687" spans="1:34" ht="14.25" x14ac:dyDescent="0.45">
      <c r="A687" s="8" t="s">
        <v>626</v>
      </c>
      <c r="B687" s="20" t="s">
        <v>46</v>
      </c>
      <c r="C687" s="8" t="s">
        <v>599</v>
      </c>
      <c r="D687" s="7">
        <v>573003916</v>
      </c>
      <c r="E687" s="21">
        <v>3032376215</v>
      </c>
      <c r="F687" s="8" t="s">
        <v>22</v>
      </c>
      <c r="G687" s="198">
        <v>38801</v>
      </c>
      <c r="H687" s="23">
        <f t="shared" ca="1" si="10"/>
        <v>14</v>
      </c>
      <c r="I687" s="23" t="s">
        <v>23</v>
      </c>
      <c r="J687" s="24">
        <v>103897</v>
      </c>
      <c r="K687" s="25">
        <v>4</v>
      </c>
      <c r="L687" s="33"/>
      <c r="M687" s="8"/>
      <c r="N687" s="8"/>
      <c r="O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</row>
    <row r="688" spans="1:34" ht="14.25" x14ac:dyDescent="0.45">
      <c r="A688" s="8" t="s">
        <v>157</v>
      </c>
      <c r="B688" s="20" t="s">
        <v>52</v>
      </c>
      <c r="C688" s="8" t="s">
        <v>152</v>
      </c>
      <c r="D688" s="7">
        <v>743780000</v>
      </c>
      <c r="E688" s="21">
        <v>9704663056</v>
      </c>
      <c r="F688" s="8" t="s">
        <v>22</v>
      </c>
      <c r="G688" s="198">
        <v>39486</v>
      </c>
      <c r="H688" s="23">
        <f t="shared" ca="1" si="10"/>
        <v>12</v>
      </c>
      <c r="I688" s="23" t="s">
        <v>53</v>
      </c>
      <c r="J688" s="24">
        <v>90156</v>
      </c>
      <c r="K688" s="25">
        <v>5</v>
      </c>
      <c r="L688" s="33"/>
      <c r="M688" s="8"/>
      <c r="N688" s="8"/>
      <c r="O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</row>
    <row r="689" spans="1:34" ht="14.25" x14ac:dyDescent="0.45">
      <c r="A689" s="8" t="s">
        <v>156</v>
      </c>
      <c r="B689" s="20" t="s">
        <v>37</v>
      </c>
      <c r="C689" s="8" t="s">
        <v>152</v>
      </c>
      <c r="D689" s="7">
        <v>666588744</v>
      </c>
      <c r="E689" s="21">
        <v>5051656242</v>
      </c>
      <c r="F689" s="8" t="s">
        <v>22</v>
      </c>
      <c r="G689" s="198">
        <v>38818</v>
      </c>
      <c r="H689" s="23">
        <f t="shared" ca="1" si="10"/>
        <v>14</v>
      </c>
      <c r="I689" s="23" t="s">
        <v>38</v>
      </c>
      <c r="J689" s="24">
        <v>34993</v>
      </c>
      <c r="K689" s="25">
        <v>1</v>
      </c>
      <c r="L689" s="33"/>
      <c r="M689" s="8"/>
      <c r="N689" s="8"/>
      <c r="O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</row>
    <row r="690" spans="1:34" ht="14.25" x14ac:dyDescent="0.45">
      <c r="A690" s="8" t="s">
        <v>488</v>
      </c>
      <c r="B690" s="20" t="s">
        <v>46</v>
      </c>
      <c r="C690" s="8" t="s">
        <v>455</v>
      </c>
      <c r="D690" s="7">
        <v>206001145</v>
      </c>
      <c r="E690" s="21">
        <v>7196795200</v>
      </c>
      <c r="F690" s="8" t="s">
        <v>33</v>
      </c>
      <c r="G690" s="198">
        <v>37115</v>
      </c>
      <c r="H690" s="23">
        <f t="shared" ca="1" si="10"/>
        <v>18</v>
      </c>
      <c r="I690" s="23"/>
      <c r="J690" s="24">
        <v>43098</v>
      </c>
      <c r="K690" s="25">
        <v>1</v>
      </c>
      <c r="L690" s="33"/>
      <c r="M690" s="8"/>
      <c r="N690" s="8"/>
      <c r="O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</row>
    <row r="691" spans="1:34" ht="14.25" x14ac:dyDescent="0.45">
      <c r="A691" s="8" t="s">
        <v>656</v>
      </c>
      <c r="B691" s="20" t="s">
        <v>20</v>
      </c>
      <c r="C691" s="8" t="s">
        <v>599</v>
      </c>
      <c r="D691" s="7">
        <v>821004495</v>
      </c>
      <c r="E691" s="21">
        <v>7191240785</v>
      </c>
      <c r="F691" s="8" t="s">
        <v>22</v>
      </c>
      <c r="G691" s="198">
        <v>43119</v>
      </c>
      <c r="H691" s="23">
        <f t="shared" ca="1" si="10"/>
        <v>2</v>
      </c>
      <c r="I691" s="23" t="s">
        <v>53</v>
      </c>
      <c r="J691" s="24">
        <v>95119</v>
      </c>
      <c r="K691" s="25">
        <v>2</v>
      </c>
      <c r="L691" s="33"/>
      <c r="M691" s="8"/>
      <c r="N691" s="8"/>
      <c r="O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</row>
    <row r="692" spans="1:34" ht="14.25" x14ac:dyDescent="0.45">
      <c r="A692" s="8" t="s">
        <v>600</v>
      </c>
      <c r="B692" s="20" t="s">
        <v>52</v>
      </c>
      <c r="C692" s="8" t="s">
        <v>599</v>
      </c>
      <c r="D692" s="7">
        <v>376008515</v>
      </c>
      <c r="E692" s="21">
        <v>3032822520</v>
      </c>
      <c r="F692" s="8" t="s">
        <v>22</v>
      </c>
      <c r="G692" s="198">
        <v>39019</v>
      </c>
      <c r="H692" s="23">
        <f t="shared" ca="1" si="10"/>
        <v>13</v>
      </c>
      <c r="I692" s="23" t="s">
        <v>53</v>
      </c>
      <c r="J692" s="24">
        <v>42398</v>
      </c>
      <c r="K692" s="25">
        <v>1</v>
      </c>
      <c r="L692" s="33"/>
      <c r="M692" s="8"/>
      <c r="N692" s="8"/>
      <c r="O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</row>
    <row r="693" spans="1:34" ht="14.25" x14ac:dyDescent="0.45">
      <c r="A693" s="8" t="s">
        <v>463</v>
      </c>
      <c r="B693" s="20" t="s">
        <v>46</v>
      </c>
      <c r="C693" s="8" t="s">
        <v>455</v>
      </c>
      <c r="D693" s="7">
        <v>359003647</v>
      </c>
      <c r="E693" s="21">
        <v>9705866679</v>
      </c>
      <c r="F693" s="8" t="s">
        <v>22</v>
      </c>
      <c r="G693" s="198">
        <v>42708</v>
      </c>
      <c r="H693" s="23">
        <f t="shared" ca="1" si="10"/>
        <v>3</v>
      </c>
      <c r="I693" s="23" t="s">
        <v>38</v>
      </c>
      <c r="J693" s="24">
        <v>67307</v>
      </c>
      <c r="K693" s="25">
        <v>4</v>
      </c>
      <c r="L693" s="33"/>
      <c r="M693" s="8"/>
      <c r="N693" s="8"/>
      <c r="O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</row>
    <row r="694" spans="1:34" ht="14.25" x14ac:dyDescent="0.45">
      <c r="A694" s="8" t="s">
        <v>406</v>
      </c>
      <c r="B694" s="20" t="s">
        <v>20</v>
      </c>
      <c r="C694" s="8" t="s">
        <v>379</v>
      </c>
      <c r="D694" s="7">
        <v>674009982</v>
      </c>
      <c r="E694" s="21">
        <v>7197469217</v>
      </c>
      <c r="F694" s="8" t="s">
        <v>29</v>
      </c>
      <c r="G694" s="198">
        <v>40442</v>
      </c>
      <c r="H694" s="23">
        <f t="shared" ca="1" si="10"/>
        <v>9</v>
      </c>
      <c r="I694" s="23" t="s">
        <v>42</v>
      </c>
      <c r="J694" s="24">
        <v>41065</v>
      </c>
      <c r="K694" s="25">
        <v>1</v>
      </c>
      <c r="L694" s="33"/>
      <c r="M694" s="8"/>
      <c r="N694" s="8"/>
      <c r="O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</row>
    <row r="695" spans="1:34" ht="14.25" x14ac:dyDescent="0.45">
      <c r="A695" s="8" t="s">
        <v>117</v>
      </c>
      <c r="B695" s="20" t="s">
        <v>46</v>
      </c>
      <c r="C695" s="8" t="s">
        <v>87</v>
      </c>
      <c r="D695" s="7">
        <v>666201739</v>
      </c>
      <c r="E695" s="21">
        <v>5055789252</v>
      </c>
      <c r="F695" s="8" t="s">
        <v>22</v>
      </c>
      <c r="G695" s="198">
        <v>39810</v>
      </c>
      <c r="H695" s="23">
        <f t="shared" ca="1" si="10"/>
        <v>11</v>
      </c>
      <c r="I695" s="23" t="s">
        <v>53</v>
      </c>
      <c r="J695" s="24">
        <v>42372</v>
      </c>
      <c r="K695" s="25">
        <v>1</v>
      </c>
      <c r="L695" s="33"/>
      <c r="M695" s="8"/>
      <c r="N695" s="8"/>
      <c r="O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</row>
    <row r="696" spans="1:34" ht="14.25" x14ac:dyDescent="0.45">
      <c r="A696" s="8" t="s">
        <v>303</v>
      </c>
      <c r="B696" s="20" t="s">
        <v>46</v>
      </c>
      <c r="C696" s="8" t="s">
        <v>230</v>
      </c>
      <c r="D696" s="7">
        <v>883006361</v>
      </c>
      <c r="E696" s="21">
        <v>3038038161</v>
      </c>
      <c r="F696" s="8" t="s">
        <v>28</v>
      </c>
      <c r="G696" s="198">
        <v>39286</v>
      </c>
      <c r="H696" s="23">
        <f t="shared" ca="1" si="10"/>
        <v>13</v>
      </c>
      <c r="I696" s="23"/>
      <c r="J696" s="24">
        <v>11754</v>
      </c>
      <c r="K696" s="25">
        <v>3</v>
      </c>
      <c r="L696" s="33"/>
      <c r="M696" s="8"/>
      <c r="N696" s="8"/>
      <c r="O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</row>
    <row r="697" spans="1:34" ht="14.25" x14ac:dyDescent="0.45">
      <c r="A697" s="8" t="s">
        <v>259</v>
      </c>
      <c r="B697" s="20" t="s">
        <v>59</v>
      </c>
      <c r="C697" s="8" t="s">
        <v>230</v>
      </c>
      <c r="D697" s="7">
        <v>656003383</v>
      </c>
      <c r="E697" s="21">
        <v>5053454032</v>
      </c>
      <c r="F697" s="8" t="s">
        <v>22</v>
      </c>
      <c r="G697" s="198">
        <v>41247</v>
      </c>
      <c r="H697" s="23">
        <f t="shared" ca="1" si="10"/>
        <v>7</v>
      </c>
      <c r="I697" s="23" t="s">
        <v>23</v>
      </c>
      <c r="J697" s="24">
        <v>99232</v>
      </c>
      <c r="K697" s="25">
        <v>3</v>
      </c>
      <c r="L697" s="33"/>
      <c r="M697" s="8"/>
      <c r="N697" s="8"/>
      <c r="O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</row>
    <row r="698" spans="1:34" ht="14.25" x14ac:dyDescent="0.45">
      <c r="A698" s="8" t="s">
        <v>476</v>
      </c>
      <c r="B698" s="20" t="s">
        <v>37</v>
      </c>
      <c r="C698" s="8" t="s">
        <v>455</v>
      </c>
      <c r="D698" s="7">
        <v>666126711</v>
      </c>
      <c r="E698" s="21">
        <v>3034629606</v>
      </c>
      <c r="F698" s="8" t="s">
        <v>29</v>
      </c>
      <c r="G698" s="198">
        <v>43697</v>
      </c>
      <c r="H698" s="23">
        <f t="shared" ca="1" si="10"/>
        <v>0</v>
      </c>
      <c r="I698" s="23" t="s">
        <v>23</v>
      </c>
      <c r="J698" s="24">
        <v>22341</v>
      </c>
      <c r="K698" s="25">
        <v>1</v>
      </c>
      <c r="L698" s="33"/>
      <c r="M698" s="8"/>
      <c r="N698" s="8"/>
      <c r="O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</row>
    <row r="699" spans="1:34" ht="14.25" x14ac:dyDescent="0.45">
      <c r="A699" s="8" t="s">
        <v>41</v>
      </c>
      <c r="B699" s="20" t="s">
        <v>20</v>
      </c>
      <c r="C699" s="8" t="s">
        <v>21</v>
      </c>
      <c r="D699" s="7">
        <v>720004777</v>
      </c>
      <c r="E699" s="21">
        <v>5051774590</v>
      </c>
      <c r="F699" s="8" t="s">
        <v>29</v>
      </c>
      <c r="G699" s="198">
        <v>36594</v>
      </c>
      <c r="H699" s="23">
        <f t="shared" ca="1" si="10"/>
        <v>20</v>
      </c>
      <c r="I699" s="23" t="s">
        <v>42</v>
      </c>
      <c r="J699" s="24">
        <v>35369</v>
      </c>
      <c r="K699" s="25">
        <v>4</v>
      </c>
      <c r="L699" s="33"/>
      <c r="M699" s="32"/>
      <c r="N699" s="8"/>
      <c r="O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</row>
  </sheetData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N45"/>
  <sheetViews>
    <sheetView zoomScale="160" zoomScaleNormal="160" workbookViewId="0">
      <selection activeCell="B3" sqref="B3"/>
    </sheetView>
  </sheetViews>
  <sheetFormatPr defaultColWidth="9.1328125" defaultRowHeight="12.75" customHeight="1" x14ac:dyDescent="0.4"/>
  <cols>
    <col min="1" max="1" width="22.1328125" style="16" customWidth="1"/>
    <col min="2" max="2" width="10.265625" style="16" customWidth="1"/>
    <col min="3" max="3" width="4" style="16" customWidth="1"/>
    <col min="4" max="4" width="10.59765625" style="16" customWidth="1"/>
    <col min="5" max="5" width="10.265625" style="16" customWidth="1"/>
    <col min="6" max="6" width="17.3984375" style="16" customWidth="1"/>
    <col min="7" max="7" width="9" style="16" customWidth="1"/>
    <col min="8" max="8" width="6" style="16" customWidth="1"/>
    <col min="9" max="9" width="9.59765625" style="16" customWidth="1"/>
    <col min="10" max="10" width="13.3984375" style="16" customWidth="1"/>
    <col min="11" max="11" width="7.73046875" style="16" customWidth="1"/>
    <col min="12" max="12" width="15.265625" style="16" customWidth="1"/>
    <col min="13" max="13" width="6.1328125" style="16" customWidth="1"/>
    <col min="14" max="14" width="6.3984375" style="16" customWidth="1"/>
    <col min="15" max="15" width="9.1328125" style="16" customWidth="1"/>
    <col min="16" max="16384" width="9.1328125" style="16"/>
  </cols>
  <sheetData>
    <row r="1" spans="1:14" ht="26.25" x14ac:dyDescent="0.4">
      <c r="A1" s="16" t="s">
        <v>981</v>
      </c>
      <c r="B1" s="59">
        <v>140</v>
      </c>
      <c r="C1" s="79" t="s">
        <v>982</v>
      </c>
      <c r="G1" s="80"/>
      <c r="H1" s="59" t="s">
        <v>983</v>
      </c>
      <c r="I1" s="81" t="s">
        <v>984</v>
      </c>
      <c r="J1" s="59" t="s">
        <v>985</v>
      </c>
      <c r="K1" s="59"/>
      <c r="L1" s="16" t="s">
        <v>986</v>
      </c>
    </row>
    <row r="2" spans="1:14" ht="13.5" thickBot="1" x14ac:dyDescent="0.45">
      <c r="B2" s="59"/>
      <c r="G2" s="82"/>
      <c r="H2" s="59">
        <v>1</v>
      </c>
      <c r="I2" s="83">
        <f t="shared" ref="I2:I16" si="0">($E$5*H2%)+$E$5</f>
        <v>0.26441800000000004</v>
      </c>
      <c r="J2" s="84">
        <f t="shared" ref="J2:J16" si="1">I2+$E$6</f>
        <v>2.6180000000000092E-3</v>
      </c>
      <c r="K2" s="59"/>
      <c r="L2" s="59" t="s">
        <v>987</v>
      </c>
      <c r="M2" s="59" t="s">
        <v>988</v>
      </c>
    </row>
    <row r="3" spans="1:14" ht="13.5" thickBot="1" x14ac:dyDescent="0.45">
      <c r="A3" s="16" t="s">
        <v>989</v>
      </c>
      <c r="B3" s="85">
        <v>66</v>
      </c>
      <c r="D3" s="16" t="s">
        <v>990</v>
      </c>
      <c r="E3" s="59" t="s">
        <v>991</v>
      </c>
      <c r="F3" s="59"/>
      <c r="G3" s="59" t="s">
        <v>992</v>
      </c>
      <c r="H3" s="59">
        <v>2</v>
      </c>
      <c r="I3" s="83">
        <f t="shared" si="0"/>
        <v>0.26703600000000005</v>
      </c>
      <c r="J3" s="84">
        <f t="shared" si="1"/>
        <v>5.2360000000000184E-3</v>
      </c>
      <c r="K3" s="59" t="s">
        <v>993</v>
      </c>
      <c r="L3" s="59">
        <v>200</v>
      </c>
      <c r="M3" s="86">
        <f>L3/2.54</f>
        <v>78.740157480314963</v>
      </c>
      <c r="N3" s="59" t="s">
        <v>994</v>
      </c>
    </row>
    <row r="4" spans="1:14" ht="13.15" x14ac:dyDescent="0.4">
      <c r="A4" s="16" t="s">
        <v>995</v>
      </c>
      <c r="B4" s="87">
        <v>0.34</v>
      </c>
      <c r="G4" s="66"/>
      <c r="H4" s="59">
        <v>3</v>
      </c>
      <c r="I4" s="83">
        <f t="shared" si="0"/>
        <v>0.26965400000000006</v>
      </c>
      <c r="J4" s="84">
        <f t="shared" si="1"/>
        <v>7.8540000000000276E-3</v>
      </c>
      <c r="K4" s="59"/>
      <c r="L4" s="59"/>
      <c r="M4" s="59"/>
      <c r="N4" s="59"/>
    </row>
    <row r="5" spans="1:14" ht="13.15" x14ac:dyDescent="0.4">
      <c r="A5" s="16" t="s">
        <v>996</v>
      </c>
      <c r="B5" s="88"/>
      <c r="E5" s="84">
        <f>(B1*B4/12000)*B3</f>
        <v>0.26180000000000003</v>
      </c>
      <c r="F5" s="16" t="s">
        <v>997</v>
      </c>
      <c r="G5" s="89">
        <f>B7*E5+B3</f>
        <v>14805.000000000002</v>
      </c>
      <c r="H5" s="59">
        <v>4</v>
      </c>
      <c r="I5" s="83">
        <f t="shared" si="0"/>
        <v>0.27227200000000001</v>
      </c>
      <c r="J5" s="84">
        <f t="shared" si="1"/>
        <v>1.0471999999999981E-2</v>
      </c>
      <c r="K5" s="59"/>
      <c r="L5" s="59" t="s">
        <v>988</v>
      </c>
      <c r="M5" s="59" t="s">
        <v>987</v>
      </c>
      <c r="N5" s="59"/>
    </row>
    <row r="6" spans="1:14" ht="13.15" x14ac:dyDescent="0.4">
      <c r="B6" s="59"/>
      <c r="D6" s="16" t="s">
        <v>998</v>
      </c>
      <c r="E6" s="90">
        <f>E7-E5</f>
        <v>-0.26180000000000003</v>
      </c>
      <c r="F6" s="91" t="s">
        <v>999</v>
      </c>
      <c r="H6" s="59">
        <v>5</v>
      </c>
      <c r="I6" s="83">
        <f t="shared" si="0"/>
        <v>0.27489000000000002</v>
      </c>
      <c r="J6" s="84">
        <f t="shared" si="1"/>
        <v>1.3089999999999991E-2</v>
      </c>
      <c r="K6" s="59" t="s">
        <v>994</v>
      </c>
      <c r="L6" s="59">
        <v>0.185</v>
      </c>
      <c r="M6" s="86">
        <f>L6*2.54</f>
        <v>0.46989999999999998</v>
      </c>
      <c r="N6" s="59" t="s">
        <v>993</v>
      </c>
    </row>
    <row r="7" spans="1:14" ht="13.15" x14ac:dyDescent="0.4">
      <c r="A7" s="16" t="s">
        <v>1000</v>
      </c>
      <c r="B7" s="92">
        <f>(43350/B1)*12000/B3</f>
        <v>56298.7012987013</v>
      </c>
      <c r="D7" s="16" t="s">
        <v>1001</v>
      </c>
      <c r="E7" s="83"/>
      <c r="F7" s="93" t="s">
        <v>1002</v>
      </c>
      <c r="G7" s="89">
        <f>E7*B7</f>
        <v>0</v>
      </c>
      <c r="H7" s="59">
        <v>6</v>
      </c>
      <c r="I7" s="83">
        <f t="shared" si="0"/>
        <v>0.27750800000000003</v>
      </c>
      <c r="J7" s="84">
        <f t="shared" si="1"/>
        <v>1.5708E-2</v>
      </c>
      <c r="K7" s="59"/>
    </row>
    <row r="8" spans="1:14" ht="13.15" x14ac:dyDescent="0.4">
      <c r="A8" s="16" t="s">
        <v>1003</v>
      </c>
      <c r="B8" s="92">
        <v>17</v>
      </c>
      <c r="D8" s="59" t="s">
        <v>1004</v>
      </c>
      <c r="E8" s="16" t="s">
        <v>1005</v>
      </c>
      <c r="F8" s="94">
        <v>74426</v>
      </c>
      <c r="H8" s="59">
        <v>7</v>
      </c>
      <c r="I8" s="83">
        <f t="shared" si="0"/>
        <v>0.28012600000000004</v>
      </c>
      <c r="J8" s="84">
        <f t="shared" si="1"/>
        <v>1.8326000000000009E-2</v>
      </c>
      <c r="K8" s="59"/>
      <c r="L8" s="16" t="s">
        <v>1006</v>
      </c>
    </row>
    <row r="9" spans="1:14" ht="13.15" x14ac:dyDescent="0.4">
      <c r="B9" s="59"/>
      <c r="D9" s="59" t="s">
        <v>1007</v>
      </c>
      <c r="E9" s="16" t="s">
        <v>1008</v>
      </c>
      <c r="F9" s="95">
        <f>F8/B7</f>
        <v>1.3219843137254901</v>
      </c>
      <c r="H9" s="59">
        <v>8</v>
      </c>
      <c r="I9" s="83">
        <f t="shared" si="0"/>
        <v>0.28274400000000005</v>
      </c>
      <c r="J9" s="84">
        <f t="shared" si="1"/>
        <v>2.0944000000000018E-2</v>
      </c>
      <c r="K9" s="59" t="s">
        <v>1009</v>
      </c>
      <c r="L9" s="90">
        <f>E5</f>
        <v>0.26180000000000003</v>
      </c>
      <c r="M9" s="16" t="s">
        <v>1010</v>
      </c>
    </row>
    <row r="10" spans="1:14" ht="13.15" x14ac:dyDescent="0.4">
      <c r="A10" s="16" t="s">
        <v>1011</v>
      </c>
      <c r="B10" s="96">
        <f>B7/B8</f>
        <v>3311.6883116883118</v>
      </c>
      <c r="C10" s="92"/>
      <c r="D10" s="92" t="s">
        <v>1012</v>
      </c>
      <c r="E10" s="16" t="s">
        <v>1008</v>
      </c>
      <c r="F10" s="61">
        <f>CEILING(F9,1)</f>
        <v>2</v>
      </c>
      <c r="H10" s="59">
        <v>9</v>
      </c>
      <c r="I10" s="83">
        <f t="shared" si="0"/>
        <v>0.28536200000000006</v>
      </c>
      <c r="J10" s="84">
        <f t="shared" si="1"/>
        <v>2.3562000000000027E-2</v>
      </c>
      <c r="K10" s="59" t="s">
        <v>1013</v>
      </c>
      <c r="L10" s="97">
        <f>F8</f>
        <v>74426</v>
      </c>
      <c r="M10" s="16" t="s">
        <v>1014</v>
      </c>
    </row>
    <row r="11" spans="1:14" ht="13.15" x14ac:dyDescent="0.4">
      <c r="A11" s="16" t="s">
        <v>1003</v>
      </c>
      <c r="B11" s="92">
        <v>18</v>
      </c>
      <c r="C11" s="66"/>
      <c r="D11" s="98" t="s">
        <v>1015</v>
      </c>
      <c r="F11" s="97">
        <f>F10*B7</f>
        <v>112597.4025974026</v>
      </c>
      <c r="G11" s="97"/>
      <c r="H11" s="59">
        <v>10</v>
      </c>
      <c r="I11" s="83">
        <f t="shared" si="0"/>
        <v>0.28798000000000001</v>
      </c>
      <c r="J11" s="84">
        <f t="shared" si="1"/>
        <v>2.6179999999999981E-2</v>
      </c>
      <c r="K11" s="59" t="s">
        <v>1016</v>
      </c>
      <c r="L11" s="80">
        <f>L9*L10</f>
        <v>19484.726800000004</v>
      </c>
      <c r="M11" s="16" t="s">
        <v>1017</v>
      </c>
    </row>
    <row r="12" spans="1:14" ht="13.15" x14ac:dyDescent="0.4">
      <c r="B12" s="59"/>
      <c r="C12" s="94"/>
      <c r="D12" s="98" t="s">
        <v>1018</v>
      </c>
      <c r="E12" s="66" t="s">
        <v>1019</v>
      </c>
      <c r="H12" s="59">
        <v>11</v>
      </c>
      <c r="I12" s="83">
        <f t="shared" si="0"/>
        <v>0.29059800000000002</v>
      </c>
      <c r="J12" s="84">
        <f t="shared" si="1"/>
        <v>2.879799999999999E-2</v>
      </c>
      <c r="K12" s="59" t="s">
        <v>1016</v>
      </c>
      <c r="L12" s="80">
        <f>E7*L10</f>
        <v>0</v>
      </c>
      <c r="M12" s="16" t="s">
        <v>1020</v>
      </c>
    </row>
    <row r="13" spans="1:14" ht="13.15" x14ac:dyDescent="0.4">
      <c r="A13" s="16" t="s">
        <v>1011</v>
      </c>
      <c r="B13" s="96">
        <f>B7/B11</f>
        <v>3127.7056277056276</v>
      </c>
      <c r="D13" s="99">
        <f>($B$7*$B$3)/12000*$B$1</f>
        <v>43350</v>
      </c>
      <c r="E13" s="99">
        <f>D13+(B8*60)</f>
        <v>44370</v>
      </c>
      <c r="H13" s="59">
        <v>12</v>
      </c>
      <c r="I13" s="83">
        <f t="shared" si="0"/>
        <v>0.29321600000000003</v>
      </c>
      <c r="J13" s="84">
        <f t="shared" si="1"/>
        <v>3.1415999999999999E-2</v>
      </c>
      <c r="K13" s="59"/>
    </row>
    <row r="14" spans="1:14" ht="13.15" x14ac:dyDescent="0.4">
      <c r="A14" s="16" t="s">
        <v>1021</v>
      </c>
      <c r="B14" s="32"/>
      <c r="H14" s="59">
        <v>13</v>
      </c>
      <c r="I14" s="83">
        <f t="shared" si="0"/>
        <v>0.29583400000000004</v>
      </c>
      <c r="J14" s="84">
        <f t="shared" si="1"/>
        <v>3.4034000000000009E-2</v>
      </c>
      <c r="K14" s="59"/>
    </row>
    <row r="15" spans="1:14" ht="13.15" x14ac:dyDescent="0.4">
      <c r="A15" s="35" t="s">
        <v>1022</v>
      </c>
      <c r="D15" s="35" t="s">
        <v>1023</v>
      </c>
      <c r="H15" s="59">
        <v>14</v>
      </c>
      <c r="I15" s="83">
        <f t="shared" si="0"/>
        <v>0.29845200000000005</v>
      </c>
      <c r="J15" s="84">
        <f t="shared" si="1"/>
        <v>3.6652000000000018E-2</v>
      </c>
      <c r="K15" s="59"/>
    </row>
    <row r="16" spans="1:14" ht="13.15" x14ac:dyDescent="0.4">
      <c r="A16" s="16" t="s">
        <v>1024</v>
      </c>
      <c r="B16" s="59">
        <v>140</v>
      </c>
      <c r="D16" s="16" t="s">
        <v>1024</v>
      </c>
      <c r="E16" s="59">
        <v>140</v>
      </c>
      <c r="H16" s="59">
        <v>15</v>
      </c>
      <c r="I16" s="83">
        <f t="shared" si="0"/>
        <v>0.30107000000000006</v>
      </c>
      <c r="J16" s="84">
        <f t="shared" si="1"/>
        <v>3.9270000000000027E-2</v>
      </c>
      <c r="K16" s="59"/>
    </row>
    <row r="17" spans="1:13" ht="13.5" thickBot="1" x14ac:dyDescent="0.45">
      <c r="A17" s="16" t="s">
        <v>1025</v>
      </c>
      <c r="B17" s="59">
        <v>72</v>
      </c>
      <c r="D17" s="16" t="s">
        <v>1025</v>
      </c>
      <c r="E17" s="59">
        <v>66</v>
      </c>
      <c r="I17" s="100"/>
      <c r="K17" s="59"/>
    </row>
    <row r="18" spans="1:13" ht="13.15" x14ac:dyDescent="0.4">
      <c r="A18" s="16" t="s">
        <v>1005</v>
      </c>
      <c r="B18" s="92">
        <v>12144</v>
      </c>
      <c r="D18" s="16" t="s">
        <v>1005</v>
      </c>
      <c r="E18" s="92">
        <v>43056</v>
      </c>
      <c r="I18" s="100"/>
      <c r="J18" s="101"/>
      <c r="K18" s="102"/>
      <c r="L18" s="103" t="s">
        <v>1026</v>
      </c>
      <c r="M18" s="104"/>
    </row>
    <row r="19" spans="1:13" ht="13.15" x14ac:dyDescent="0.4">
      <c r="A19" s="16" t="s">
        <v>1027</v>
      </c>
      <c r="B19" s="96">
        <f>(B17*B18/12000)*B16</f>
        <v>10200.960000000001</v>
      </c>
      <c r="C19" s="16" t="s">
        <v>1028</v>
      </c>
      <c r="D19" s="16" t="s">
        <v>1027</v>
      </c>
      <c r="E19" s="96">
        <f>(E17*E18/12000)*E16</f>
        <v>33153.119999999995</v>
      </c>
      <c r="F19" s="16" t="s">
        <v>1028</v>
      </c>
      <c r="G19" s="97">
        <f>B19+E19</f>
        <v>43354.079999999994</v>
      </c>
      <c r="H19" s="59" t="s">
        <v>1029</v>
      </c>
      <c r="I19" s="100"/>
      <c r="J19" s="105" t="s">
        <v>1030</v>
      </c>
      <c r="K19" s="59"/>
      <c r="L19" s="106">
        <f>D13/B7</f>
        <v>0.77</v>
      </c>
      <c r="M19" s="107" t="s">
        <v>1028</v>
      </c>
    </row>
    <row r="20" spans="1:13" ht="13.15" x14ac:dyDescent="0.4">
      <c r="B20" s="96"/>
      <c r="I20" s="100"/>
      <c r="J20" s="105" t="s">
        <v>1031</v>
      </c>
      <c r="K20" s="59"/>
      <c r="L20" s="106">
        <f>L19*1000</f>
        <v>770</v>
      </c>
      <c r="M20" s="107" t="s">
        <v>1028</v>
      </c>
    </row>
    <row r="21" spans="1:13" ht="13.15" x14ac:dyDescent="0.4">
      <c r="A21" s="35" t="s">
        <v>1032</v>
      </c>
      <c r="D21" s="35" t="s">
        <v>1033</v>
      </c>
      <c r="I21" s="100"/>
      <c r="J21" s="105"/>
      <c r="K21" s="59"/>
      <c r="L21" s="66"/>
      <c r="M21" s="107"/>
    </row>
    <row r="22" spans="1:13" ht="13.15" x14ac:dyDescent="0.4">
      <c r="A22" s="16" t="s">
        <v>1024</v>
      </c>
      <c r="B22" s="59">
        <v>190</v>
      </c>
      <c r="D22" s="16" t="s">
        <v>1024</v>
      </c>
      <c r="E22" s="59">
        <v>190</v>
      </c>
      <c r="I22" s="100"/>
      <c r="J22" s="105" t="s">
        <v>1034</v>
      </c>
      <c r="K22" s="59"/>
      <c r="L22" s="94">
        <v>17</v>
      </c>
      <c r="M22" s="107" t="s">
        <v>1035</v>
      </c>
    </row>
    <row r="23" spans="1:13" ht="13.15" x14ac:dyDescent="0.4">
      <c r="A23" s="16" t="s">
        <v>1025</v>
      </c>
      <c r="B23" s="59">
        <v>26.25</v>
      </c>
      <c r="D23" s="16" t="s">
        <v>1025</v>
      </c>
      <c r="E23" s="59">
        <v>24.5</v>
      </c>
      <c r="I23" s="100"/>
      <c r="J23" s="108" t="s">
        <v>1036</v>
      </c>
      <c r="K23" s="59"/>
      <c r="L23" s="109">
        <f>B7/L22</f>
        <v>3311.6883116883118</v>
      </c>
      <c r="M23" s="107" t="s">
        <v>1014</v>
      </c>
    </row>
    <row r="24" spans="1:13" ht="13.5" thickBot="1" x14ac:dyDescent="0.45">
      <c r="A24" s="16" t="s">
        <v>1005</v>
      </c>
      <c r="B24" s="92">
        <v>8000</v>
      </c>
      <c r="D24" s="16" t="s">
        <v>1005</v>
      </c>
      <c r="E24" s="92">
        <v>3000</v>
      </c>
      <c r="I24" s="100"/>
      <c r="J24" s="110" t="s">
        <v>1037</v>
      </c>
      <c r="K24" s="111"/>
      <c r="L24" s="112">
        <f>L23*L19</f>
        <v>2550</v>
      </c>
      <c r="M24" s="113" t="s">
        <v>1028</v>
      </c>
    </row>
    <row r="25" spans="1:13" ht="13.15" x14ac:dyDescent="0.4">
      <c r="A25" s="16" t="s">
        <v>1027</v>
      </c>
      <c r="B25" s="96">
        <f>(B23*B24/12000)*B22</f>
        <v>3325</v>
      </c>
      <c r="C25" s="16" t="s">
        <v>1028</v>
      </c>
      <c r="D25" s="16" t="s">
        <v>1027</v>
      </c>
      <c r="E25" s="96">
        <f>(E23*E24/12000)*E22</f>
        <v>1163.75</v>
      </c>
      <c r="F25" s="16" t="s">
        <v>1028</v>
      </c>
      <c r="G25" s="97">
        <f>B25+E25</f>
        <v>4488.75</v>
      </c>
      <c r="H25" s="59" t="s">
        <v>1038</v>
      </c>
      <c r="I25" s="100"/>
      <c r="J25" s="59"/>
      <c r="K25" s="59"/>
    </row>
    <row r="26" spans="1:13" ht="13.5" thickBot="1" x14ac:dyDescent="0.45">
      <c r="F26" s="35" t="s">
        <v>1039</v>
      </c>
      <c r="G26" s="114">
        <f>SUM(G19:G25)</f>
        <v>47842.829999999994</v>
      </c>
      <c r="I26" s="100"/>
      <c r="K26" s="59"/>
    </row>
    <row r="27" spans="1:13" ht="13.5" thickBot="1" x14ac:dyDescent="0.45">
      <c r="A27" s="35" t="s">
        <v>1040</v>
      </c>
      <c r="D27" s="35" t="s">
        <v>1041</v>
      </c>
      <c r="I27" s="100"/>
      <c r="J27" s="115" t="s">
        <v>835</v>
      </c>
      <c r="K27" s="114">
        <f>G26+G37</f>
        <v>57936.16333333333</v>
      </c>
      <c r="L27" s="116">
        <f>MAX(L11,K27)</f>
        <v>57936.16333333333</v>
      </c>
    </row>
    <row r="28" spans="1:13" ht="13.15" x14ac:dyDescent="0.4">
      <c r="A28" s="16" t="s">
        <v>1024</v>
      </c>
      <c r="B28" s="59">
        <v>160</v>
      </c>
      <c r="D28" s="16" t="s">
        <v>1024</v>
      </c>
      <c r="E28" s="59">
        <v>160</v>
      </c>
      <c r="I28" s="100"/>
      <c r="K28" s="59"/>
    </row>
    <row r="29" spans="1:13" ht="13.15" x14ac:dyDescent="0.4">
      <c r="A29" s="16" t="s">
        <v>1025</v>
      </c>
      <c r="B29" s="59">
        <v>21.25</v>
      </c>
      <c r="D29" s="16" t="s">
        <v>1025</v>
      </c>
      <c r="E29" s="59">
        <v>27.75</v>
      </c>
      <c r="I29" s="100"/>
      <c r="K29" s="59"/>
    </row>
    <row r="30" spans="1:13" ht="13.15" x14ac:dyDescent="0.4">
      <c r="A30" s="16" t="s">
        <v>1005</v>
      </c>
      <c r="B30" s="92">
        <v>4000</v>
      </c>
      <c r="D30" s="16" t="s">
        <v>1005</v>
      </c>
      <c r="E30" s="92">
        <v>14000</v>
      </c>
      <c r="I30" s="100"/>
      <c r="K30" s="59"/>
    </row>
    <row r="31" spans="1:13" ht="13.15" x14ac:dyDescent="0.4">
      <c r="A31" s="16" t="s">
        <v>1027</v>
      </c>
      <c r="B31" s="96">
        <f>(B29*B30/12000)*B28</f>
        <v>1133.3333333333333</v>
      </c>
      <c r="C31" s="16" t="s">
        <v>1028</v>
      </c>
      <c r="D31" s="16" t="s">
        <v>1027</v>
      </c>
      <c r="E31" s="96">
        <f>(E29*E30/12000)*E28</f>
        <v>5180</v>
      </c>
      <c r="F31" s="16" t="s">
        <v>1028</v>
      </c>
      <c r="G31" s="97">
        <f>B31+E31</f>
        <v>6313.333333333333</v>
      </c>
      <c r="H31" s="59" t="s">
        <v>1042</v>
      </c>
      <c r="I31" s="100"/>
    </row>
    <row r="32" spans="1:13" ht="13.15" x14ac:dyDescent="0.4">
      <c r="A32" s="35" t="s">
        <v>1043</v>
      </c>
      <c r="D32" s="35" t="s">
        <v>1044</v>
      </c>
      <c r="I32" s="100"/>
      <c r="K32" s="59"/>
    </row>
    <row r="33" spans="1:11" ht="13.15" x14ac:dyDescent="0.4">
      <c r="A33" s="16" t="s">
        <v>1024</v>
      </c>
      <c r="B33" s="59">
        <v>160</v>
      </c>
      <c r="D33" s="16" t="s">
        <v>1024</v>
      </c>
      <c r="E33" s="59">
        <v>160</v>
      </c>
      <c r="I33" s="100"/>
      <c r="K33" s="59"/>
    </row>
    <row r="34" spans="1:11" ht="13.15" x14ac:dyDescent="0.4">
      <c r="A34" s="16" t="s">
        <v>1025</v>
      </c>
      <c r="B34" s="59">
        <v>26.25</v>
      </c>
      <c r="D34" s="16" t="s">
        <v>1025</v>
      </c>
      <c r="E34" s="59">
        <v>24.5</v>
      </c>
      <c r="I34" s="100"/>
      <c r="K34" s="59"/>
    </row>
    <row r="35" spans="1:11" ht="13.15" x14ac:dyDescent="0.4">
      <c r="A35" s="16" t="s">
        <v>1005</v>
      </c>
      <c r="B35" s="92">
        <v>8000</v>
      </c>
      <c r="D35" s="16" t="s">
        <v>1005</v>
      </c>
      <c r="E35" s="92">
        <v>3000</v>
      </c>
      <c r="I35" s="100"/>
      <c r="K35" s="59"/>
    </row>
    <row r="36" spans="1:11" ht="13.15" x14ac:dyDescent="0.4">
      <c r="A36" s="16" t="s">
        <v>1027</v>
      </c>
      <c r="B36" s="96">
        <f>(B34*B35/12000)*B33</f>
        <v>2800</v>
      </c>
      <c r="C36" s="16" t="s">
        <v>1028</v>
      </c>
      <c r="D36" s="16" t="s">
        <v>1027</v>
      </c>
      <c r="E36" s="96">
        <f>(E34*E35/12000)*E33</f>
        <v>980</v>
      </c>
      <c r="F36" s="16" t="s">
        <v>1028</v>
      </c>
      <c r="G36" s="97">
        <f>B36+E36</f>
        <v>3780</v>
      </c>
      <c r="H36" s="59" t="s">
        <v>1045</v>
      </c>
      <c r="I36" s="100"/>
      <c r="K36" s="59"/>
    </row>
    <row r="37" spans="1:11" ht="13.15" x14ac:dyDescent="0.4">
      <c r="F37" s="35" t="s">
        <v>1039</v>
      </c>
      <c r="G37" s="114">
        <f>SUM(G31:G36)</f>
        <v>10093.333333333332</v>
      </c>
      <c r="I37" s="100"/>
      <c r="K37" s="59"/>
    </row>
    <row r="38" spans="1:11" ht="13.15" x14ac:dyDescent="0.4">
      <c r="I38" s="100"/>
      <c r="K38" s="59"/>
    </row>
    <row r="39" spans="1:11" ht="13.15" x14ac:dyDescent="0.4">
      <c r="I39" s="100"/>
      <c r="K39" s="59"/>
    </row>
    <row r="40" spans="1:11" ht="13.15" x14ac:dyDescent="0.4">
      <c r="D40" s="16" t="s">
        <v>1046</v>
      </c>
      <c r="E40" s="35">
        <v>5</v>
      </c>
      <c r="F40" s="117">
        <f>IF($B$61&lt;=120,$B$61*19350,"Too Many!")</f>
        <v>0</v>
      </c>
      <c r="I40" s="100"/>
      <c r="K40" s="59"/>
    </row>
    <row r="41" spans="1:11" ht="13.15" x14ac:dyDescent="0.4">
      <c r="E41" s="35">
        <v>834</v>
      </c>
      <c r="F41" s="117">
        <f>IF($B$62&lt;=6150,($B$62*90)+((E41/10)*200), "Too Many!")</f>
        <v>16680</v>
      </c>
      <c r="I41" s="100"/>
      <c r="K41" s="59"/>
    </row>
    <row r="42" spans="1:11" ht="13.5" thickBot="1" x14ac:dyDescent="0.45">
      <c r="E42" s="118">
        <v>1</v>
      </c>
      <c r="F42" s="119">
        <f>65000+6600</f>
        <v>71600</v>
      </c>
      <c r="I42" s="100"/>
      <c r="K42" s="59"/>
    </row>
    <row r="43" spans="1:11" ht="13.5" thickBot="1" x14ac:dyDescent="0.45">
      <c r="E43" s="120">
        <f>IF(AND(E40&lt;=24,E45&gt;615),"Too Big",IF(AND(E40&lt;=24,E45&gt;473),4,IF(AND(E40&lt;=24,E45&gt;343),3,IF(AND(E40&lt;=24,E45&gt;213),2,IF(AND(E40&lt;=24,E45&gt;83),1,0)))))</f>
        <v>1</v>
      </c>
      <c r="F43" s="117">
        <f>SUM(E40*19900)</f>
        <v>99500</v>
      </c>
      <c r="I43" s="100"/>
      <c r="K43" s="59"/>
    </row>
    <row r="44" spans="1:11" ht="13.15" x14ac:dyDescent="0.4">
      <c r="E44" s="35">
        <f>IF(AND(E40&gt;120),"Too Big",IF(AND(E40&gt;96),4,IF(AND(E40&gt;72),3,IF(AND(E40&gt;48),2,IF(AND(E40&gt;24),1,0)))))</f>
        <v>0</v>
      </c>
      <c r="F44" s="117">
        <f>SUM((E44)*48400)</f>
        <v>0</v>
      </c>
      <c r="I44" s="100"/>
      <c r="K44" s="59"/>
    </row>
    <row r="45" spans="1:11" ht="13.15" x14ac:dyDescent="0.4">
      <c r="D45" s="16" t="s">
        <v>1047</v>
      </c>
      <c r="E45" s="35">
        <f>ROUNDUP(E41/10,0)</f>
        <v>84</v>
      </c>
      <c r="F45" s="117">
        <f>(E45-10)*800</f>
        <v>59200</v>
      </c>
      <c r="I45" s="100"/>
      <c r="K45" s="59"/>
    </row>
  </sheetData>
  <pageMargins left="0.25" right="0.25" top="0.5" bottom="0.5" header="0.5" footer="0.5"/>
  <pageSetup scale="85" orientation="landscape" horizontalDpi="36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66"/>
  </sheetPr>
  <dimension ref="A1:AK27"/>
  <sheetViews>
    <sheetView zoomScale="130" zoomScaleNormal="130" workbookViewId="0">
      <selection activeCell="A16" sqref="A16"/>
    </sheetView>
  </sheetViews>
  <sheetFormatPr defaultColWidth="9.1328125" defaultRowHeight="12.75" customHeight="1" x14ac:dyDescent="0.4"/>
  <cols>
    <col min="1" max="1" width="12.3984375" style="16" customWidth="1"/>
    <col min="2" max="2" width="6.265625" style="16" customWidth="1"/>
    <col min="3" max="3" width="5.86328125" style="16" customWidth="1"/>
    <col min="4" max="4" width="5.59765625" style="16" customWidth="1"/>
    <col min="5" max="7" width="5.86328125" style="16" customWidth="1"/>
    <col min="8" max="8" width="7" style="16" customWidth="1"/>
    <col min="9" max="9" width="11.265625" style="16" customWidth="1"/>
    <col min="10" max="16384" width="9.1328125" style="16"/>
  </cols>
  <sheetData>
    <row r="1" spans="1:37" ht="21.4" thickBot="1" x14ac:dyDescent="0.7">
      <c r="A1" s="5" t="s">
        <v>1067</v>
      </c>
      <c r="B1" s="3"/>
      <c r="C1" s="3"/>
      <c r="D1" s="3"/>
      <c r="E1" s="3"/>
      <c r="F1" s="3"/>
      <c r="G1" s="3"/>
      <c r="H1" s="3"/>
      <c r="I1" s="1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</row>
    <row r="2" spans="1:37" ht="18" x14ac:dyDescent="0.55000000000000004">
      <c r="A2" s="71" t="s">
        <v>1068</v>
      </c>
      <c r="B2" s="71"/>
      <c r="C2" s="71"/>
      <c r="D2" s="71"/>
      <c r="E2" s="71"/>
      <c r="F2" s="71"/>
      <c r="G2" s="71"/>
      <c r="H2" s="71"/>
      <c r="I2" s="71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</row>
    <row r="3" spans="1:37" ht="13.15" x14ac:dyDescent="0.4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7" ht="13.15" x14ac:dyDescent="0.4">
      <c r="A4" s="70"/>
      <c r="B4" s="72" t="s">
        <v>24</v>
      </c>
      <c r="C4" s="72" t="s">
        <v>30</v>
      </c>
      <c r="D4" s="72" t="s">
        <v>34</v>
      </c>
      <c r="E4" s="72" t="s">
        <v>39</v>
      </c>
      <c r="F4" s="72" t="s">
        <v>43</v>
      </c>
      <c r="G4" s="72" t="s">
        <v>48</v>
      </c>
      <c r="H4" s="72" t="s">
        <v>966</v>
      </c>
      <c r="I4" s="73" t="s">
        <v>1069</v>
      </c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1:37" ht="12.75" customHeight="1" x14ac:dyDescent="0.4">
      <c r="A5" s="70" t="s">
        <v>1059</v>
      </c>
      <c r="B5" s="74">
        <v>100</v>
      </c>
      <c r="C5" s="74">
        <v>130</v>
      </c>
      <c r="D5" s="74">
        <v>125</v>
      </c>
      <c r="E5" s="74">
        <v>130</v>
      </c>
      <c r="F5" s="74">
        <v>140</v>
      </c>
      <c r="G5" s="74">
        <v>180</v>
      </c>
      <c r="H5" s="74">
        <f>SUM(B5:G5)</f>
        <v>805</v>
      </c>
      <c r="I5" s="75">
        <f>H5/$H$10</f>
        <v>0.33333333333333331</v>
      </c>
      <c r="J5" s="76"/>
      <c r="K5" s="76"/>
      <c r="L5" s="76"/>
      <c r="M5" s="76"/>
      <c r="N5" s="76"/>
      <c r="O5" s="76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</row>
    <row r="6" spans="1:37" ht="13.15" x14ac:dyDescent="0.4">
      <c r="A6" s="70" t="s">
        <v>1060</v>
      </c>
      <c r="B6" s="74">
        <v>60</v>
      </c>
      <c r="C6" s="74">
        <v>80</v>
      </c>
      <c r="D6" s="74">
        <v>80</v>
      </c>
      <c r="E6" s="74">
        <v>100</v>
      </c>
      <c r="F6" s="74">
        <v>90</v>
      </c>
      <c r="G6" s="74">
        <v>100</v>
      </c>
      <c r="H6" s="74">
        <f>SUM(B6:G6)</f>
        <v>510</v>
      </c>
      <c r="I6" s="75">
        <f>H6/$H$10</f>
        <v>0.21118012422360249</v>
      </c>
      <c r="J6" s="76"/>
      <c r="K6" s="76"/>
      <c r="L6" s="76"/>
      <c r="M6" s="76"/>
      <c r="N6" s="76"/>
      <c r="O6" s="76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</row>
    <row r="7" spans="1:37" ht="13.15" x14ac:dyDescent="0.4">
      <c r="A7" s="70" t="s">
        <v>1061</v>
      </c>
      <c r="B7" s="74">
        <v>110</v>
      </c>
      <c r="C7" s="74">
        <v>120</v>
      </c>
      <c r="D7" s="74">
        <v>110</v>
      </c>
      <c r="E7" s="74">
        <v>120</v>
      </c>
      <c r="F7" s="74">
        <v>140</v>
      </c>
      <c r="G7" s="74">
        <v>130</v>
      </c>
      <c r="H7" s="74">
        <f>SUM(B7:G7)</f>
        <v>730</v>
      </c>
      <c r="I7" s="75">
        <f>H7/$H$10</f>
        <v>0.3022774327122153</v>
      </c>
      <c r="J7" s="76"/>
      <c r="K7" s="76"/>
      <c r="L7" s="76"/>
      <c r="M7" s="76"/>
      <c r="N7" s="76"/>
      <c r="O7" s="76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</row>
    <row r="8" spans="1:37" ht="13.15" x14ac:dyDescent="0.4">
      <c r="A8" s="70" t="s">
        <v>1062</v>
      </c>
      <c r="B8" s="74">
        <v>40</v>
      </c>
      <c r="C8" s="74">
        <v>60</v>
      </c>
      <c r="D8" s="74">
        <v>70</v>
      </c>
      <c r="E8" s="74">
        <v>60</v>
      </c>
      <c r="F8" s="74">
        <v>60</v>
      </c>
      <c r="G8" s="74">
        <v>80</v>
      </c>
      <c r="H8" s="74">
        <f>SUM(B8:G8)</f>
        <v>370</v>
      </c>
      <c r="I8" s="75">
        <f>H8/$H$10</f>
        <v>0.15320910973084886</v>
      </c>
      <c r="J8" s="76"/>
      <c r="K8" s="76"/>
      <c r="L8" s="76"/>
      <c r="M8" s="76"/>
      <c r="N8" s="76"/>
      <c r="O8" s="76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</row>
    <row r="9" spans="1:37" ht="13.15" x14ac:dyDescent="0.4">
      <c r="A9" s="70"/>
      <c r="B9" s="74"/>
      <c r="C9" s="74"/>
      <c r="D9" s="74"/>
      <c r="E9" s="74"/>
      <c r="F9" s="74"/>
      <c r="G9" s="74"/>
      <c r="H9" s="74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</row>
    <row r="10" spans="1:37" ht="13.15" x14ac:dyDescent="0.4">
      <c r="A10" s="70" t="s">
        <v>966</v>
      </c>
      <c r="B10" s="74">
        <f t="shared" ref="B10:G10" si="0">SUM(B5:B8)</f>
        <v>310</v>
      </c>
      <c r="C10" s="74">
        <f t="shared" si="0"/>
        <v>390</v>
      </c>
      <c r="D10" s="74">
        <f t="shared" si="0"/>
        <v>385</v>
      </c>
      <c r="E10" s="74">
        <f t="shared" si="0"/>
        <v>410</v>
      </c>
      <c r="F10" s="74">
        <f t="shared" si="0"/>
        <v>430</v>
      </c>
      <c r="G10" s="74">
        <f t="shared" si="0"/>
        <v>490</v>
      </c>
      <c r="H10" s="74">
        <f>SUM(B10:G10)</f>
        <v>2415</v>
      </c>
      <c r="I10" s="75">
        <f>SUM(I5:I9)</f>
        <v>1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</row>
    <row r="11" spans="1:37" ht="13.15" x14ac:dyDescent="0.4">
      <c r="A11" s="70" t="s">
        <v>967</v>
      </c>
      <c r="B11" s="74">
        <f t="shared" ref="B11:H11" si="1">AVERAGE(B5:B8)</f>
        <v>77.5</v>
      </c>
      <c r="C11" s="74">
        <f t="shared" si="1"/>
        <v>97.5</v>
      </c>
      <c r="D11" s="74">
        <f t="shared" si="1"/>
        <v>96.25</v>
      </c>
      <c r="E11" s="74">
        <f t="shared" si="1"/>
        <v>102.5</v>
      </c>
      <c r="F11" s="74">
        <f t="shared" si="1"/>
        <v>107.5</v>
      </c>
      <c r="G11" s="74">
        <f t="shared" si="1"/>
        <v>122.5</v>
      </c>
      <c r="H11" s="74">
        <f t="shared" si="1"/>
        <v>603.75</v>
      </c>
      <c r="I11" s="77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</row>
    <row r="12" spans="1:37" ht="13.15" x14ac:dyDescent="0.4">
      <c r="A12" s="70"/>
      <c r="B12" s="74"/>
      <c r="C12" s="74"/>
      <c r="D12" s="74"/>
      <c r="E12" s="74"/>
      <c r="F12" s="74"/>
      <c r="G12" s="74"/>
      <c r="H12" s="74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</row>
    <row r="13" spans="1:37" ht="13.15" x14ac:dyDescent="0.4">
      <c r="A13" s="70"/>
      <c r="B13" s="74"/>
      <c r="C13" s="74"/>
      <c r="D13" s="74"/>
      <c r="E13" s="74"/>
      <c r="F13" s="74"/>
      <c r="G13" s="74"/>
      <c r="H13" s="74"/>
      <c r="I13" s="78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</row>
    <row r="14" spans="1:37" ht="13.15" x14ac:dyDescent="0.4">
      <c r="A14" s="70"/>
      <c r="B14" s="74"/>
      <c r="C14" s="74"/>
      <c r="D14" s="74"/>
      <c r="E14" s="74"/>
      <c r="F14" s="74"/>
      <c r="G14" s="74"/>
      <c r="H14" s="74"/>
      <c r="I14" s="78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</row>
    <row r="15" spans="1:37" ht="13.15" x14ac:dyDescent="0.4">
      <c r="A15" s="70"/>
      <c r="B15" s="74"/>
      <c r="C15" s="74"/>
      <c r="D15" s="74"/>
      <c r="E15" s="74"/>
      <c r="F15" s="74"/>
      <c r="G15" s="74"/>
      <c r="H15" s="74"/>
      <c r="I15" s="78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</row>
    <row r="16" spans="1:37" ht="13.15" x14ac:dyDescent="0.4">
      <c r="A16" s="73" t="s">
        <v>1070</v>
      </c>
      <c r="B16" s="72">
        <v>2014</v>
      </c>
      <c r="C16" s="72">
        <v>2015</v>
      </c>
      <c r="D16" s="72">
        <v>2016</v>
      </c>
      <c r="E16" s="72">
        <v>2017</v>
      </c>
      <c r="F16" s="72">
        <v>2018</v>
      </c>
      <c r="G16" s="72">
        <v>2019</v>
      </c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</row>
    <row r="17" spans="1:37" ht="13.15" x14ac:dyDescent="0.4">
      <c r="A17" s="73" t="s">
        <v>1071</v>
      </c>
      <c r="B17" s="74">
        <v>1482</v>
      </c>
      <c r="C17" s="74">
        <v>1655</v>
      </c>
      <c r="D17" s="74">
        <v>1787.5000000000002</v>
      </c>
      <c r="E17" s="74">
        <v>2535</v>
      </c>
      <c r="F17" s="74">
        <v>2366</v>
      </c>
      <c r="G17" s="74">
        <v>2574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</row>
    <row r="18" spans="1:37" ht="13.15" x14ac:dyDescent="0.4">
      <c r="A18" s="73" t="s">
        <v>1072</v>
      </c>
      <c r="B18" s="74">
        <v>780</v>
      </c>
      <c r="C18" s="74">
        <v>1040</v>
      </c>
      <c r="D18" s="74">
        <v>1976</v>
      </c>
      <c r="E18" s="74">
        <v>2340</v>
      </c>
      <c r="F18" s="74">
        <v>1287</v>
      </c>
      <c r="G18" s="74">
        <v>1430.0000000000002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</row>
    <row r="19" spans="1:37" ht="13.15" x14ac:dyDescent="0.4">
      <c r="A19" s="73" t="s">
        <v>1073</v>
      </c>
      <c r="B19" s="74">
        <v>2001.9999999999998</v>
      </c>
      <c r="C19" s="74">
        <v>2028</v>
      </c>
      <c r="D19" s="74">
        <v>2001.9999999999998</v>
      </c>
      <c r="E19" s="74">
        <v>2964</v>
      </c>
      <c r="F19" s="74">
        <v>2548</v>
      </c>
      <c r="G19" s="74">
        <v>2873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</row>
    <row r="20" spans="1:37" ht="13.15" x14ac:dyDescent="0.4">
      <c r="A20" s="73" t="s">
        <v>1074</v>
      </c>
      <c r="B20" s="74">
        <v>950</v>
      </c>
      <c r="C20" s="74">
        <v>1326</v>
      </c>
      <c r="D20" s="74">
        <v>1274</v>
      </c>
      <c r="E20" s="74">
        <v>1482</v>
      </c>
      <c r="F20" s="74">
        <v>858.00000000000011</v>
      </c>
      <c r="G20" s="74">
        <v>1040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</row>
    <row r="21" spans="1:37" ht="13.15" x14ac:dyDescent="0.4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</row>
    <row r="22" spans="1:37" ht="13.15" x14ac:dyDescent="0.4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</row>
    <row r="23" spans="1:37" ht="13.15" x14ac:dyDescent="0.4">
      <c r="A23" s="73"/>
      <c r="B23" s="72">
        <v>2014</v>
      </c>
      <c r="C23" s="72">
        <v>2015</v>
      </c>
      <c r="D23" s="72">
        <v>2016</v>
      </c>
      <c r="E23" s="72">
        <v>2017</v>
      </c>
      <c r="F23" s="72">
        <v>2018</v>
      </c>
      <c r="G23" s="72">
        <v>2019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</row>
    <row r="24" spans="1:37" ht="13.15" x14ac:dyDescent="0.4">
      <c r="A24" s="73" t="s">
        <v>1071</v>
      </c>
      <c r="B24" s="74">
        <v>1482</v>
      </c>
      <c r="C24" s="74">
        <v>1655</v>
      </c>
      <c r="D24" s="74">
        <v>1787.5000000000002</v>
      </c>
      <c r="E24" s="74">
        <v>2535</v>
      </c>
      <c r="F24" s="74">
        <v>2366</v>
      </c>
      <c r="G24" s="74">
        <v>2574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</row>
    <row r="25" spans="1:37" ht="13.15" x14ac:dyDescent="0.4">
      <c r="A25" s="73" t="s">
        <v>1072</v>
      </c>
      <c r="B25" s="74">
        <v>780</v>
      </c>
      <c r="C25" s="74">
        <v>1040</v>
      </c>
      <c r="D25" s="74">
        <v>1976</v>
      </c>
      <c r="E25" s="74">
        <v>2340</v>
      </c>
      <c r="F25" s="74">
        <v>1287</v>
      </c>
      <c r="G25" s="74">
        <v>1430.0000000000002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</row>
    <row r="26" spans="1:37" ht="13.15" x14ac:dyDescent="0.4">
      <c r="A26" s="73" t="s">
        <v>1073</v>
      </c>
      <c r="B26" s="74">
        <v>2001.9999999999998</v>
      </c>
      <c r="C26" s="74">
        <v>2028</v>
      </c>
      <c r="D26" s="74">
        <v>2001.9999999999998</v>
      </c>
      <c r="E26" s="74">
        <v>2964</v>
      </c>
      <c r="F26" s="74">
        <v>2548</v>
      </c>
      <c r="G26" s="74">
        <v>2873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</row>
    <row r="27" spans="1:37" ht="13.15" x14ac:dyDescent="0.4">
      <c r="A27" s="73" t="s">
        <v>1074</v>
      </c>
      <c r="B27" s="74">
        <v>950</v>
      </c>
      <c r="C27" s="74">
        <v>1326</v>
      </c>
      <c r="D27" s="74">
        <v>1274</v>
      </c>
      <c r="E27" s="74">
        <v>1482</v>
      </c>
      <c r="F27" s="74">
        <v>858.00000000000011</v>
      </c>
      <c r="G27" s="74">
        <v>1040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</row>
  </sheetData>
  <mergeCells count="1">
    <mergeCell ref="A1:I1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G7"/>
  <sheetViews>
    <sheetView zoomScale="200" workbookViewId="0"/>
  </sheetViews>
  <sheetFormatPr defaultColWidth="8.86328125" defaultRowHeight="12.75" customHeight="1" x14ac:dyDescent="0.4"/>
  <cols>
    <col min="1" max="1" width="13.265625" style="16" customWidth="1"/>
    <col min="2" max="2" width="4.1328125" style="16" customWidth="1"/>
    <col min="3" max="16384" width="8.86328125" style="16"/>
  </cols>
  <sheetData>
    <row r="1" spans="1:7" ht="12.75" customHeight="1" x14ac:dyDescent="0.4">
      <c r="A1" s="63" t="s">
        <v>865</v>
      </c>
      <c r="B1" s="64" t="s">
        <v>1013</v>
      </c>
      <c r="C1" s="65" t="s">
        <v>1075</v>
      </c>
      <c r="D1" s="65"/>
      <c r="E1" s="65"/>
      <c r="F1" s="65"/>
      <c r="G1" s="65"/>
    </row>
    <row r="2" spans="1:7" ht="12.75" customHeight="1" x14ac:dyDescent="0.4">
      <c r="C2" s="66" t="s">
        <v>1076</v>
      </c>
      <c r="D2" s="66" t="s">
        <v>1077</v>
      </c>
      <c r="E2" s="66" t="s">
        <v>52</v>
      </c>
      <c r="F2" s="66" t="s">
        <v>1078</v>
      </c>
      <c r="G2" s="66" t="s">
        <v>1079</v>
      </c>
    </row>
    <row r="3" spans="1:7" ht="12.75" customHeight="1" x14ac:dyDescent="0.4">
      <c r="A3" s="16" t="s">
        <v>1080</v>
      </c>
      <c r="C3" s="67">
        <v>0.2</v>
      </c>
      <c r="D3" s="67">
        <v>0.25</v>
      </c>
      <c r="E3" s="67">
        <v>0.25</v>
      </c>
      <c r="F3" s="67">
        <v>0.05</v>
      </c>
      <c r="G3" s="67">
        <v>0.25</v>
      </c>
    </row>
    <row r="4" spans="1:7" ht="12.75" customHeight="1" x14ac:dyDescent="0.4">
      <c r="A4" s="68" t="s">
        <v>1081</v>
      </c>
      <c r="B4" s="69">
        <v>900</v>
      </c>
    </row>
    <row r="5" spans="1:7" ht="12.75" customHeight="1" x14ac:dyDescent="0.4">
      <c r="A5" s="68" t="s">
        <v>1082</v>
      </c>
      <c r="B5" s="69">
        <v>800</v>
      </c>
    </row>
    <row r="6" spans="1:7" ht="12.75" customHeight="1" x14ac:dyDescent="0.4">
      <c r="A6" s="68" t="s">
        <v>1083</v>
      </c>
      <c r="B6" s="69">
        <v>600</v>
      </c>
    </row>
    <row r="7" spans="1:7" ht="12.75" customHeight="1" x14ac:dyDescent="0.4">
      <c r="A7" s="68" t="s">
        <v>1084</v>
      </c>
      <c r="B7" s="69">
        <v>200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L33"/>
  <sheetViews>
    <sheetView zoomScale="235" zoomScaleNormal="235" workbookViewId="0"/>
  </sheetViews>
  <sheetFormatPr defaultColWidth="8.86328125" defaultRowHeight="12.75" customHeight="1" x14ac:dyDescent="0.4"/>
  <cols>
    <col min="1" max="2" width="8.86328125" style="16"/>
    <col min="3" max="3" width="14.1328125" style="16" customWidth="1"/>
    <col min="4" max="4" width="28.3984375" style="16" customWidth="1"/>
    <col min="5" max="8" width="8.86328125" style="16"/>
    <col min="9" max="9" width="12.1328125" style="16" customWidth="1"/>
    <col min="10" max="16384" width="8.86328125" style="16"/>
  </cols>
  <sheetData>
    <row r="1" spans="1:12" ht="12.75" customHeight="1" x14ac:dyDescent="0.4">
      <c r="A1" s="55" t="s">
        <v>865</v>
      </c>
      <c r="B1" s="56" t="s">
        <v>1085</v>
      </c>
      <c r="C1" s="55" t="s">
        <v>1086</v>
      </c>
      <c r="E1" s="57">
        <v>4.3700000000000003E-2</v>
      </c>
      <c r="H1" s="55" t="s">
        <v>9</v>
      </c>
      <c r="I1" s="56" t="s">
        <v>11</v>
      </c>
      <c r="J1" s="58">
        <v>4.4299999999999999E-2</v>
      </c>
    </row>
    <row r="2" spans="1:12" ht="12.75" customHeight="1" x14ac:dyDescent="0.4">
      <c r="A2" s="59">
        <v>228</v>
      </c>
      <c r="B2" s="60">
        <v>8.6199999999999992</v>
      </c>
      <c r="C2" s="61">
        <f>B2*$E$1+B2</f>
        <v>8.9966939999999997</v>
      </c>
      <c r="H2" s="32">
        <v>35684</v>
      </c>
      <c r="I2" s="61">
        <f>H2*$J$1+H2</f>
        <v>37264.801200000002</v>
      </c>
      <c r="L2" s="16">
        <v>4.5999999999999996</v>
      </c>
    </row>
    <row r="3" spans="1:12" ht="12.75" customHeight="1" x14ac:dyDescent="0.4">
      <c r="A3" s="59">
        <v>265</v>
      </c>
      <c r="B3" s="60">
        <v>3.2</v>
      </c>
      <c r="H3" s="32">
        <v>66583</v>
      </c>
      <c r="I3" s="62"/>
      <c r="L3" s="16">
        <v>4.5999999999999996</v>
      </c>
    </row>
    <row r="4" spans="1:12" ht="12.75" customHeight="1" x14ac:dyDescent="0.4">
      <c r="A4" s="59">
        <v>285</v>
      </c>
      <c r="B4" s="60">
        <v>4.16</v>
      </c>
      <c r="H4" s="32">
        <v>76698</v>
      </c>
      <c r="I4" s="62"/>
      <c r="L4" s="16">
        <v>4.5999999999999996</v>
      </c>
    </row>
    <row r="5" spans="1:12" ht="12.75" customHeight="1" x14ac:dyDescent="0.4">
      <c r="A5" s="59">
        <v>291</v>
      </c>
      <c r="B5" s="60">
        <v>7.77</v>
      </c>
      <c r="H5" s="32">
        <v>42544</v>
      </c>
      <c r="I5" s="62"/>
      <c r="L5" s="16">
        <v>4.5999999999999996</v>
      </c>
    </row>
    <row r="6" spans="1:12" ht="12.75" customHeight="1" x14ac:dyDescent="0.4">
      <c r="A6" s="59">
        <v>366</v>
      </c>
      <c r="B6" s="60">
        <v>6.32</v>
      </c>
      <c r="H6" s="32">
        <v>79766</v>
      </c>
      <c r="I6" s="62"/>
      <c r="L6" s="16">
        <v>4.5999999999999996</v>
      </c>
    </row>
    <row r="7" spans="1:12" ht="12.75" customHeight="1" x14ac:dyDescent="0.4">
      <c r="A7" s="59">
        <v>521</v>
      </c>
      <c r="B7" s="60">
        <v>4.8899999999999997</v>
      </c>
      <c r="H7" s="32">
        <v>60838</v>
      </c>
      <c r="I7" s="62"/>
      <c r="L7" s="16">
        <f>SUM(L2:L6)</f>
        <v>23</v>
      </c>
    </row>
    <row r="8" spans="1:12" ht="12.75" customHeight="1" x14ac:dyDescent="0.4">
      <c r="A8" s="59">
        <v>550</v>
      </c>
      <c r="B8" s="60">
        <v>7.88</v>
      </c>
      <c r="H8" s="32">
        <v>85302</v>
      </c>
      <c r="I8" s="62"/>
    </row>
    <row r="9" spans="1:12" ht="12.75" customHeight="1" x14ac:dyDescent="0.4">
      <c r="A9" s="59">
        <v>600</v>
      </c>
      <c r="B9" s="60">
        <v>2.0499999999999998</v>
      </c>
      <c r="H9" s="32">
        <v>72096</v>
      </c>
      <c r="I9" s="62"/>
    </row>
    <row r="10" spans="1:12" ht="12.75" customHeight="1" x14ac:dyDescent="0.4">
      <c r="A10" s="59">
        <v>629</v>
      </c>
      <c r="B10" s="60">
        <v>4.5999999999999996</v>
      </c>
      <c r="H10" s="32">
        <v>24557</v>
      </c>
      <c r="I10" s="62"/>
    </row>
    <row r="11" spans="1:12" ht="12.75" customHeight="1" x14ac:dyDescent="0.4">
      <c r="A11" s="59">
        <v>754</v>
      </c>
      <c r="B11" s="60">
        <v>1.76</v>
      </c>
      <c r="H11" s="32">
        <v>75159</v>
      </c>
      <c r="I11" s="62"/>
    </row>
    <row r="12" spans="1:12" ht="13.15" x14ac:dyDescent="0.4">
      <c r="A12" s="59">
        <v>768</v>
      </c>
      <c r="B12" s="60">
        <v>7.52</v>
      </c>
      <c r="H12" s="32">
        <v>74846</v>
      </c>
      <c r="I12" s="62"/>
    </row>
    <row r="13" spans="1:12" ht="13.15" x14ac:dyDescent="0.4">
      <c r="A13" s="59">
        <v>796</v>
      </c>
      <c r="B13" s="60">
        <v>1.53</v>
      </c>
      <c r="H13" s="32">
        <v>30789</v>
      </c>
      <c r="I13" s="62"/>
    </row>
    <row r="14" spans="1:12" ht="13.15" x14ac:dyDescent="0.4">
      <c r="A14" s="59">
        <v>840</v>
      </c>
      <c r="B14" s="60">
        <v>9.19</v>
      </c>
      <c r="H14" s="32">
        <v>49356</v>
      </c>
      <c r="I14" s="62"/>
    </row>
    <row r="15" spans="1:12" ht="13.15" x14ac:dyDescent="0.4">
      <c r="A15" s="59">
        <v>861</v>
      </c>
      <c r="B15" s="60">
        <v>5.31</v>
      </c>
      <c r="H15" s="32">
        <v>37674</v>
      </c>
      <c r="I15" s="62"/>
    </row>
    <row r="16" spans="1:12" ht="13.15" x14ac:dyDescent="0.4">
      <c r="A16" s="59">
        <v>869</v>
      </c>
      <c r="B16" s="60">
        <v>5.74</v>
      </c>
      <c r="H16" s="32">
        <v>72833</v>
      </c>
      <c r="I16" s="62"/>
    </row>
    <row r="17" spans="1:9" ht="13.15" x14ac:dyDescent="0.4">
      <c r="A17" s="59">
        <v>882</v>
      </c>
      <c r="B17" s="60">
        <v>1.84</v>
      </c>
      <c r="H17" s="32">
        <v>58299</v>
      </c>
      <c r="I17" s="62"/>
    </row>
    <row r="18" spans="1:9" ht="13.15" x14ac:dyDescent="0.4">
      <c r="A18" s="59"/>
      <c r="H18" s="32">
        <v>26801</v>
      </c>
      <c r="I18" s="62"/>
    </row>
    <row r="19" spans="1:9" ht="13.15" x14ac:dyDescent="0.4">
      <c r="A19" s="59"/>
      <c r="H19" s="32">
        <v>30450</v>
      </c>
      <c r="I19" s="62"/>
    </row>
    <row r="20" spans="1:9" ht="13.15" x14ac:dyDescent="0.4">
      <c r="A20" s="59"/>
      <c r="H20" s="32">
        <v>15248</v>
      </c>
      <c r="I20" s="62"/>
    </row>
    <row r="21" spans="1:9" ht="13.15" x14ac:dyDescent="0.4">
      <c r="A21" s="59"/>
      <c r="H21" s="32">
        <v>17742</v>
      </c>
      <c r="I21" s="62"/>
    </row>
    <row r="22" spans="1:9" ht="13.15" x14ac:dyDescent="0.4">
      <c r="A22" s="59"/>
      <c r="H22" s="32">
        <v>29073</v>
      </c>
      <c r="I22" s="62"/>
    </row>
    <row r="23" spans="1:9" ht="13.15" x14ac:dyDescent="0.4">
      <c r="A23" s="59"/>
      <c r="H23" s="32">
        <v>10645</v>
      </c>
      <c r="I23" s="62"/>
    </row>
    <row r="24" spans="1:9" ht="13.15" x14ac:dyDescent="0.4">
      <c r="A24" s="59"/>
      <c r="H24" s="32">
        <v>41353</v>
      </c>
      <c r="I24" s="62"/>
    </row>
    <row r="25" spans="1:9" ht="13.15" x14ac:dyDescent="0.4">
      <c r="A25" s="59"/>
      <c r="H25" s="32">
        <v>73448</v>
      </c>
      <c r="I25" s="62"/>
    </row>
    <row r="26" spans="1:9" ht="13.15" x14ac:dyDescent="0.4">
      <c r="A26" s="59"/>
      <c r="H26" s="32">
        <v>49367</v>
      </c>
      <c r="I26" s="62"/>
    </row>
    <row r="27" spans="1:9" ht="13.15" x14ac:dyDescent="0.4">
      <c r="A27" s="59"/>
      <c r="H27" s="32">
        <v>47854</v>
      </c>
      <c r="I27" s="62"/>
    </row>
    <row r="28" spans="1:9" ht="13.15" x14ac:dyDescent="0.4">
      <c r="A28" s="59"/>
      <c r="H28" s="32">
        <v>56441</v>
      </c>
      <c r="I28" s="62"/>
    </row>
    <row r="29" spans="1:9" ht="13.15" x14ac:dyDescent="0.4">
      <c r="A29" s="59"/>
      <c r="H29" s="32">
        <v>33648</v>
      </c>
      <c r="I29" s="62"/>
    </row>
    <row r="30" spans="1:9" ht="13.15" x14ac:dyDescent="0.4">
      <c r="A30" s="59"/>
      <c r="H30" s="32">
        <v>30358</v>
      </c>
      <c r="I30" s="62"/>
    </row>
    <row r="31" spans="1:9" ht="13.15" x14ac:dyDescent="0.4">
      <c r="A31" s="59"/>
      <c r="H31" s="32">
        <v>51183</v>
      </c>
      <c r="I31" s="62"/>
    </row>
    <row r="32" spans="1:9" ht="13.15" x14ac:dyDescent="0.4">
      <c r="A32" s="59"/>
      <c r="H32" s="32">
        <v>11026</v>
      </c>
      <c r="I32" s="62"/>
    </row>
    <row r="33" spans="1:9" ht="13.15" x14ac:dyDescent="0.4">
      <c r="A33" s="59"/>
      <c r="H33" s="32">
        <v>20030</v>
      </c>
      <c r="I33" s="62"/>
    </row>
  </sheetData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M1003"/>
  <sheetViews>
    <sheetView zoomScale="130" zoomScaleNormal="130" workbookViewId="0">
      <selection activeCell="H15" sqref="H15"/>
    </sheetView>
  </sheetViews>
  <sheetFormatPr defaultColWidth="9.1328125" defaultRowHeight="12.75" customHeight="1" x14ac:dyDescent="0.4"/>
  <cols>
    <col min="1" max="1" width="12.3984375" style="16" customWidth="1"/>
    <col min="2" max="2" width="9.86328125" style="16" customWidth="1"/>
    <col min="3" max="3" width="6.1328125" style="16" customWidth="1"/>
    <col min="4" max="4" width="9.73046875" style="16" customWidth="1"/>
    <col min="5" max="5" width="12.3984375" style="16" customWidth="1"/>
    <col min="6" max="6" width="9.86328125" style="16" customWidth="1"/>
    <col min="7" max="7" width="6.1328125" style="16" customWidth="1"/>
    <col min="8" max="8" width="23.1328125" style="16" customWidth="1"/>
    <col min="9" max="11" width="9.1328125" style="16" customWidth="1"/>
    <col min="12" max="12" width="34.86328125" style="16" customWidth="1"/>
    <col min="13" max="13" width="22.86328125" style="37" customWidth="1"/>
    <col min="14" max="16" width="9.1328125" style="16" customWidth="1"/>
    <col min="17" max="16384" width="9.1328125" style="16"/>
  </cols>
  <sheetData>
    <row r="1" spans="1:13" ht="14.25" x14ac:dyDescent="0.45">
      <c r="A1" s="4" t="s">
        <v>1087</v>
      </c>
      <c r="B1" s="2"/>
      <c r="C1" s="2"/>
      <c r="D1" s="2"/>
      <c r="E1" s="2"/>
      <c r="F1" s="2"/>
      <c r="G1" s="227"/>
      <c r="L1" s="35" t="s">
        <v>1088</v>
      </c>
      <c r="M1" s="36" t="s">
        <v>1089</v>
      </c>
    </row>
    <row r="2" spans="1:13" ht="14.25" x14ac:dyDescent="0.45">
      <c r="A2" s="228" t="s">
        <v>1090</v>
      </c>
      <c r="B2" s="229"/>
      <c r="C2" s="230"/>
      <c r="D2" s="207"/>
      <c r="E2" s="231" t="s">
        <v>1091</v>
      </c>
      <c r="F2" s="232"/>
      <c r="G2" s="233"/>
      <c r="L2" s="16" t="s">
        <v>1092</v>
      </c>
      <c r="M2" s="37">
        <v>484426</v>
      </c>
    </row>
    <row r="3" spans="1:13" ht="14.25" x14ac:dyDescent="0.45">
      <c r="A3" s="39" t="s">
        <v>1094</v>
      </c>
      <c r="B3" s="40" t="s">
        <v>1095</v>
      </c>
      <c r="C3" s="41" t="s">
        <v>1096</v>
      </c>
      <c r="D3" s="208"/>
      <c r="E3" s="42" t="s">
        <v>1094</v>
      </c>
      <c r="F3" s="43" t="s">
        <v>1095</v>
      </c>
      <c r="G3" s="43" t="s">
        <v>1096</v>
      </c>
      <c r="L3" s="16" t="s">
        <v>1093</v>
      </c>
      <c r="M3" s="37">
        <v>1695624</v>
      </c>
    </row>
    <row r="4" spans="1:13" ht="14.25" x14ac:dyDescent="0.45">
      <c r="A4" s="44" t="s">
        <v>1098</v>
      </c>
      <c r="B4" s="45">
        <v>2376206</v>
      </c>
      <c r="C4" s="46">
        <v>1</v>
      </c>
      <c r="D4" s="209"/>
      <c r="E4" s="38" t="s">
        <v>1099</v>
      </c>
      <c r="F4" s="47">
        <v>51620</v>
      </c>
      <c r="G4" s="48">
        <v>588</v>
      </c>
      <c r="L4" s="16" t="s">
        <v>2096</v>
      </c>
      <c r="M4" s="37">
        <v>666984644</v>
      </c>
    </row>
    <row r="5" spans="1:13" ht="14.25" x14ac:dyDescent="0.45">
      <c r="A5" s="44" t="s">
        <v>1101</v>
      </c>
      <c r="B5" s="45">
        <v>1857160</v>
      </c>
      <c r="C5" s="46">
        <v>2</v>
      </c>
      <c r="D5" s="209"/>
      <c r="E5" s="38" t="s">
        <v>1102</v>
      </c>
      <c r="F5" s="47">
        <v>38232</v>
      </c>
      <c r="G5" s="48">
        <v>824</v>
      </c>
      <c r="L5" s="16" t="s">
        <v>1097</v>
      </c>
      <c r="M5" s="37">
        <v>237009367</v>
      </c>
    </row>
    <row r="6" spans="1:13" ht="14.25" x14ac:dyDescent="0.45">
      <c r="A6" s="44" t="s">
        <v>1103</v>
      </c>
      <c r="B6" s="45">
        <v>1534042</v>
      </c>
      <c r="C6" s="46">
        <v>3</v>
      </c>
      <c r="D6" s="209"/>
      <c r="E6" s="38" t="s">
        <v>1104</v>
      </c>
      <c r="F6" s="47">
        <v>76477</v>
      </c>
      <c r="G6" s="48">
        <v>377</v>
      </c>
      <c r="L6" s="16" t="s">
        <v>1100</v>
      </c>
      <c r="M6" s="37">
        <v>965170000</v>
      </c>
    </row>
    <row r="7" spans="1:13" ht="14.25" x14ac:dyDescent="0.45">
      <c r="A7" s="44" t="s">
        <v>1105</v>
      </c>
      <c r="B7" s="45">
        <v>1380145</v>
      </c>
      <c r="C7" s="46">
        <v>4</v>
      </c>
      <c r="D7" s="209"/>
      <c r="E7" s="38" t="s">
        <v>1106</v>
      </c>
      <c r="F7" s="47">
        <v>413086</v>
      </c>
      <c r="G7" s="48">
        <v>39</v>
      </c>
    </row>
    <row r="8" spans="1:13" ht="14.25" x14ac:dyDescent="0.45">
      <c r="A8" s="44" t="s">
        <v>1107</v>
      </c>
      <c r="B8" s="45">
        <v>1362755</v>
      </c>
      <c r="C8" s="46">
        <v>5</v>
      </c>
      <c r="D8" s="209"/>
      <c r="E8" s="38" t="s">
        <v>1108</v>
      </c>
      <c r="F8" s="47">
        <v>71528</v>
      </c>
      <c r="G8" s="48">
        <v>408</v>
      </c>
    </row>
    <row r="9" spans="1:13" ht="14.25" x14ac:dyDescent="0.45">
      <c r="A9" s="44" t="s">
        <v>1109</v>
      </c>
      <c r="B9" s="45">
        <v>1127803</v>
      </c>
      <c r="C9" s="46">
        <v>6</v>
      </c>
      <c r="D9" s="209"/>
      <c r="E9" s="38" t="s">
        <v>1110</v>
      </c>
      <c r="F9" s="47">
        <v>126399</v>
      </c>
      <c r="G9" s="48">
        <v>213</v>
      </c>
    </row>
    <row r="10" spans="1:13" ht="14.25" x14ac:dyDescent="0.45">
      <c r="A10" s="44" t="s">
        <v>1111</v>
      </c>
      <c r="B10" s="45">
        <v>1072335</v>
      </c>
      <c r="C10" s="46">
        <v>7</v>
      </c>
      <c r="D10" s="209"/>
      <c r="E10" s="38" t="s">
        <v>1112</v>
      </c>
      <c r="F10" s="47">
        <v>58918</v>
      </c>
      <c r="G10" s="48">
        <v>508</v>
      </c>
    </row>
    <row r="11" spans="1:13" ht="14.25" x14ac:dyDescent="0.45">
      <c r="A11" s="44" t="s">
        <v>1113</v>
      </c>
      <c r="B11" s="45">
        <v>858289</v>
      </c>
      <c r="C11" s="46">
        <v>8</v>
      </c>
      <c r="D11" s="209"/>
      <c r="E11" s="38" t="s">
        <v>1114</v>
      </c>
      <c r="F11" s="47">
        <v>193443</v>
      </c>
      <c r="G11" s="48">
        <v>111</v>
      </c>
    </row>
    <row r="12" spans="1:13" ht="14.25" x14ac:dyDescent="0.45">
      <c r="A12" s="44" t="s">
        <v>1115</v>
      </c>
      <c r="B12" s="45">
        <v>804240</v>
      </c>
      <c r="C12" s="46">
        <v>9</v>
      </c>
      <c r="D12" s="209"/>
      <c r="E12" s="38" t="s">
        <v>1116</v>
      </c>
      <c r="F12" s="47">
        <v>36079</v>
      </c>
      <c r="G12" s="48">
        <v>876</v>
      </c>
    </row>
    <row r="13" spans="1:13" ht="14.25" x14ac:dyDescent="0.45">
      <c r="A13" s="44" t="s">
        <v>1117</v>
      </c>
      <c r="B13" s="45">
        <v>783051</v>
      </c>
      <c r="C13" s="46">
        <v>10</v>
      </c>
      <c r="D13" s="209"/>
      <c r="E13" s="38" t="s">
        <v>1118</v>
      </c>
      <c r="F13" s="47">
        <v>463368</v>
      </c>
      <c r="G13" s="48">
        <v>32</v>
      </c>
    </row>
    <row r="14" spans="1:13" ht="14.25" x14ac:dyDescent="0.45">
      <c r="A14" s="44" t="s">
        <v>1119</v>
      </c>
      <c r="B14" s="45">
        <v>775072</v>
      </c>
      <c r="C14" s="46">
        <v>11</v>
      </c>
      <c r="D14" s="209"/>
      <c r="E14" s="38" t="s">
        <v>1120</v>
      </c>
      <c r="F14" s="47">
        <v>51504</v>
      </c>
      <c r="G14" s="48">
        <v>590</v>
      </c>
    </row>
    <row r="15" spans="1:13" ht="14.25" x14ac:dyDescent="0.45">
      <c r="A15" s="44" t="s">
        <v>1121</v>
      </c>
      <c r="B15" s="45">
        <v>762394</v>
      </c>
      <c r="C15" s="46">
        <v>12</v>
      </c>
      <c r="D15" s="209"/>
      <c r="E15" s="38" t="s">
        <v>1122</v>
      </c>
      <c r="F15" s="47">
        <v>93723</v>
      </c>
      <c r="G15" s="48">
        <v>294</v>
      </c>
    </row>
    <row r="16" spans="1:13" ht="14.25" x14ac:dyDescent="0.45">
      <c r="A16" s="44" t="s">
        <v>1123</v>
      </c>
      <c r="B16" s="45">
        <v>720370</v>
      </c>
      <c r="C16" s="46">
        <v>13</v>
      </c>
      <c r="D16" s="209"/>
      <c r="E16" s="38" t="s">
        <v>1124</v>
      </c>
      <c r="F16" s="47">
        <v>168817</v>
      </c>
      <c r="G16" s="48">
        <v>132</v>
      </c>
    </row>
    <row r="17" spans="1:7" ht="14.25" x14ac:dyDescent="0.45">
      <c r="A17" s="44" t="s">
        <v>1125</v>
      </c>
      <c r="B17" s="45">
        <v>710696</v>
      </c>
      <c r="C17" s="46">
        <v>14</v>
      </c>
      <c r="D17" s="209"/>
      <c r="E17" s="38" t="s">
        <v>1126</v>
      </c>
      <c r="F17" s="47">
        <v>33508</v>
      </c>
      <c r="G17" s="48">
        <v>954</v>
      </c>
    </row>
    <row r="18" spans="1:7" ht="14.25" x14ac:dyDescent="0.45">
      <c r="A18" s="44" t="s">
        <v>1127</v>
      </c>
      <c r="B18" s="45">
        <v>706372</v>
      </c>
      <c r="C18" s="46">
        <v>15</v>
      </c>
      <c r="D18" s="209"/>
      <c r="E18" s="38" t="s">
        <v>1121</v>
      </c>
      <c r="F18" s="47">
        <v>762394</v>
      </c>
      <c r="G18" s="48">
        <v>12</v>
      </c>
    </row>
    <row r="19" spans="1:7" ht="14.25" x14ac:dyDescent="0.45">
      <c r="A19" s="44" t="s">
        <v>1128</v>
      </c>
      <c r="B19" s="45">
        <v>698671</v>
      </c>
      <c r="C19" s="46">
        <v>16</v>
      </c>
      <c r="D19" s="209"/>
      <c r="E19" s="38" t="s">
        <v>1129</v>
      </c>
      <c r="F19" s="47">
        <v>46702</v>
      </c>
      <c r="G19" s="48">
        <v>666</v>
      </c>
    </row>
    <row r="20" spans="1:7" ht="14.25" x14ac:dyDescent="0.45">
      <c r="A20" s="44" t="s">
        <v>1130</v>
      </c>
      <c r="B20" s="45">
        <v>672711</v>
      </c>
      <c r="C20" s="46">
        <v>17</v>
      </c>
      <c r="D20" s="209"/>
      <c r="E20" s="38" t="s">
        <v>1131</v>
      </c>
      <c r="F20" s="47">
        <v>129320</v>
      </c>
      <c r="G20" s="48">
        <v>206</v>
      </c>
    </row>
    <row r="21" spans="1:7" ht="14.25" x14ac:dyDescent="0.45">
      <c r="A21" s="44" t="s">
        <v>1132</v>
      </c>
      <c r="B21" s="45">
        <v>666125</v>
      </c>
      <c r="C21" s="46">
        <v>18</v>
      </c>
      <c r="D21" s="209"/>
      <c r="E21" s="38" t="s">
        <v>1133</v>
      </c>
      <c r="F21" s="47">
        <v>52146</v>
      </c>
      <c r="G21" s="48">
        <v>580</v>
      </c>
    </row>
    <row r="22" spans="1:7" ht="14.25" x14ac:dyDescent="0.45">
      <c r="A22" s="44" t="s">
        <v>1134</v>
      </c>
      <c r="B22" s="45">
        <v>644368</v>
      </c>
      <c r="C22" s="46">
        <v>19</v>
      </c>
      <c r="D22" s="209"/>
      <c r="E22" s="38" t="s">
        <v>1135</v>
      </c>
      <c r="F22" s="47">
        <v>33411</v>
      </c>
      <c r="G22" s="48">
        <v>958</v>
      </c>
    </row>
    <row r="23" spans="1:7" ht="14.25" x14ac:dyDescent="0.45">
      <c r="A23" s="44" t="s">
        <v>1136</v>
      </c>
      <c r="B23" s="45">
        <v>639515</v>
      </c>
      <c r="C23" s="46">
        <v>20</v>
      </c>
      <c r="D23" s="209"/>
      <c r="E23" s="38" t="s">
        <v>1137</v>
      </c>
      <c r="F23" s="47">
        <v>34999</v>
      </c>
      <c r="G23" s="48">
        <v>905</v>
      </c>
    </row>
    <row r="24" spans="1:7" ht="14.25" x14ac:dyDescent="0.45">
      <c r="A24" s="44" t="s">
        <v>1138</v>
      </c>
      <c r="B24" s="45">
        <v>621536</v>
      </c>
      <c r="C24" s="46">
        <v>21</v>
      </c>
      <c r="D24" s="209"/>
      <c r="E24" s="38" t="s">
        <v>1139</v>
      </c>
      <c r="F24" s="47">
        <v>40086</v>
      </c>
      <c r="G24" s="48">
        <v>787</v>
      </c>
    </row>
    <row r="25" spans="1:7" ht="14.25" x14ac:dyDescent="0.45">
      <c r="A25" s="44" t="s">
        <v>1140</v>
      </c>
      <c r="B25" s="45">
        <v>605860</v>
      </c>
      <c r="C25" s="46">
        <v>22</v>
      </c>
      <c r="D25" s="209"/>
      <c r="E25" s="38" t="s">
        <v>1141</v>
      </c>
      <c r="F25" s="47">
        <v>129982</v>
      </c>
      <c r="G25" s="48">
        <v>204</v>
      </c>
    </row>
    <row r="26" spans="1:7" ht="14.25" x14ac:dyDescent="0.45">
      <c r="A26" s="44" t="s">
        <v>1142</v>
      </c>
      <c r="B26" s="45">
        <v>597718</v>
      </c>
      <c r="C26" s="46">
        <v>23</v>
      </c>
      <c r="D26" s="209"/>
      <c r="E26" s="38" t="s">
        <v>1143</v>
      </c>
      <c r="F26" s="47">
        <v>136315</v>
      </c>
      <c r="G26" s="48">
        <v>187</v>
      </c>
    </row>
    <row r="27" spans="1:7" ht="14.25" x14ac:dyDescent="0.45">
      <c r="A27" s="44" t="s">
        <v>1144</v>
      </c>
      <c r="B27" s="45">
        <v>593542</v>
      </c>
      <c r="C27" s="46">
        <v>24</v>
      </c>
      <c r="D27" s="209"/>
      <c r="E27" s="38" t="s">
        <v>1145</v>
      </c>
      <c r="F27" s="47">
        <v>37678</v>
      </c>
      <c r="G27" s="48">
        <v>833</v>
      </c>
    </row>
    <row r="28" spans="1:7" ht="14.25" x14ac:dyDescent="0.45">
      <c r="A28" s="44" t="s">
        <v>1146</v>
      </c>
      <c r="B28" s="45">
        <v>548369</v>
      </c>
      <c r="C28" s="46">
        <v>25</v>
      </c>
      <c r="D28" s="209"/>
      <c r="E28" s="38" t="s">
        <v>1147</v>
      </c>
      <c r="F28" s="47">
        <v>37021</v>
      </c>
      <c r="G28" s="48">
        <v>852</v>
      </c>
    </row>
    <row r="29" spans="1:7" ht="14.25" x14ac:dyDescent="0.45">
      <c r="A29" s="44" t="s">
        <v>1148</v>
      </c>
      <c r="B29" s="45">
        <v>509930</v>
      </c>
      <c r="C29" s="46">
        <v>26</v>
      </c>
      <c r="D29" s="209"/>
      <c r="E29" s="38" t="s">
        <v>1149</v>
      </c>
      <c r="F29" s="47">
        <v>49754</v>
      </c>
      <c r="G29" s="48">
        <v>619</v>
      </c>
    </row>
    <row r="30" spans="1:7" ht="14.25" x14ac:dyDescent="0.45">
      <c r="A30" s="44" t="s">
        <v>1150</v>
      </c>
      <c r="B30" s="45">
        <v>503028</v>
      </c>
      <c r="C30" s="46">
        <v>27</v>
      </c>
      <c r="D30" s="209"/>
      <c r="E30" s="38" t="s">
        <v>1151</v>
      </c>
      <c r="F30" s="47">
        <v>51489</v>
      </c>
      <c r="G30" s="48">
        <v>592</v>
      </c>
    </row>
    <row r="31" spans="1:7" ht="14.25" x14ac:dyDescent="0.45">
      <c r="A31" s="44" t="s">
        <v>1152</v>
      </c>
      <c r="B31" s="45">
        <v>501307</v>
      </c>
      <c r="C31" s="46">
        <v>28</v>
      </c>
      <c r="D31" s="209"/>
      <c r="E31" s="38" t="s">
        <v>1153</v>
      </c>
      <c r="F31" s="47">
        <v>113160</v>
      </c>
      <c r="G31" s="48">
        <v>241</v>
      </c>
    </row>
    <row r="32" spans="1:7" ht="14.25" x14ac:dyDescent="0.45">
      <c r="A32" s="44" t="s">
        <v>1154</v>
      </c>
      <c r="B32" s="45">
        <v>488521</v>
      </c>
      <c r="C32" s="46">
        <v>29</v>
      </c>
      <c r="D32" s="209"/>
      <c r="E32" s="38" t="s">
        <v>1155</v>
      </c>
      <c r="F32" s="47">
        <v>37440</v>
      </c>
      <c r="G32" s="48">
        <v>840</v>
      </c>
    </row>
    <row r="33" spans="1:7" ht="14.25" x14ac:dyDescent="0.45">
      <c r="A33" s="44" t="s">
        <v>1156</v>
      </c>
      <c r="B33" s="45">
        <v>473568</v>
      </c>
      <c r="C33" s="46">
        <v>30</v>
      </c>
      <c r="D33" s="209"/>
      <c r="E33" s="38" t="s">
        <v>1157</v>
      </c>
      <c r="F33" s="47">
        <v>69843</v>
      </c>
      <c r="G33" s="48">
        <v>421</v>
      </c>
    </row>
    <row r="34" spans="1:7" ht="14.25" x14ac:dyDescent="0.45">
      <c r="A34" s="44" t="s">
        <v>1158</v>
      </c>
      <c r="B34" s="45">
        <v>465948</v>
      </c>
      <c r="C34" s="46">
        <v>31</v>
      </c>
      <c r="D34" s="209"/>
      <c r="E34" s="38" t="s">
        <v>1159</v>
      </c>
      <c r="F34" s="47">
        <v>66515</v>
      </c>
      <c r="G34" s="48">
        <v>449</v>
      </c>
    </row>
    <row r="35" spans="1:7" ht="14.25" x14ac:dyDescent="0.45">
      <c r="A35" s="44" t="s">
        <v>1118</v>
      </c>
      <c r="B35" s="45">
        <v>463368</v>
      </c>
      <c r="C35" s="46">
        <v>32</v>
      </c>
      <c r="D35" s="209"/>
      <c r="E35" s="38" t="s">
        <v>1160</v>
      </c>
      <c r="F35" s="47">
        <v>38836</v>
      </c>
      <c r="G35" s="48">
        <v>812</v>
      </c>
    </row>
    <row r="36" spans="1:7" ht="14.25" x14ac:dyDescent="0.45">
      <c r="A36" s="44" t="s">
        <v>1161</v>
      </c>
      <c r="B36" s="45">
        <v>441242</v>
      </c>
      <c r="C36" s="46">
        <v>33</v>
      </c>
      <c r="D36" s="209"/>
      <c r="E36" s="38" t="s">
        <v>1162</v>
      </c>
      <c r="F36" s="47">
        <v>265916</v>
      </c>
      <c r="G36" s="48">
        <v>66</v>
      </c>
    </row>
    <row r="37" spans="1:7" ht="14.25" x14ac:dyDescent="0.45">
      <c r="A37" s="44" t="s">
        <v>1163</v>
      </c>
      <c r="B37" s="45">
        <v>440367</v>
      </c>
      <c r="C37" s="46">
        <v>34</v>
      </c>
      <c r="D37" s="209"/>
      <c r="E37" s="38" t="s">
        <v>1164</v>
      </c>
      <c r="F37" s="47">
        <v>34233</v>
      </c>
      <c r="G37" s="48">
        <v>935</v>
      </c>
    </row>
    <row r="38" spans="1:7" ht="14.25" x14ac:dyDescent="0.45">
      <c r="A38" s="44" t="s">
        <v>1165</v>
      </c>
      <c r="B38" s="45">
        <v>438986</v>
      </c>
      <c r="C38" s="46">
        <v>35</v>
      </c>
      <c r="D38" s="209"/>
      <c r="E38" s="38" t="s">
        <v>1166</v>
      </c>
      <c r="F38" s="47">
        <v>413351</v>
      </c>
      <c r="G38" s="48">
        <v>38</v>
      </c>
    </row>
    <row r="39" spans="1:7" ht="14.25" x14ac:dyDescent="0.45">
      <c r="A39" s="44" t="s">
        <v>1167</v>
      </c>
      <c r="B39" s="45">
        <v>420091</v>
      </c>
      <c r="C39" s="46">
        <v>36</v>
      </c>
      <c r="D39" s="209"/>
      <c r="E39" s="38" t="s">
        <v>1168</v>
      </c>
      <c r="F39" s="47">
        <v>79151</v>
      </c>
      <c r="G39" s="48">
        <v>361</v>
      </c>
    </row>
    <row r="40" spans="1:7" ht="14.25" x14ac:dyDescent="0.45">
      <c r="A40" s="44" t="s">
        <v>1169</v>
      </c>
      <c r="B40" s="45">
        <v>413477</v>
      </c>
      <c r="C40" s="46">
        <v>37</v>
      </c>
      <c r="D40" s="209"/>
      <c r="E40" s="38" t="s">
        <v>1170</v>
      </c>
      <c r="F40" s="47">
        <v>77561</v>
      </c>
      <c r="G40" s="48">
        <v>366</v>
      </c>
    </row>
    <row r="41" spans="1:7" ht="14.25" x14ac:dyDescent="0.45">
      <c r="A41" s="44" t="s">
        <v>1166</v>
      </c>
      <c r="B41" s="45">
        <v>413351</v>
      </c>
      <c r="C41" s="46">
        <v>38</v>
      </c>
      <c r="D41" s="209"/>
      <c r="E41" s="38" t="s">
        <v>1171</v>
      </c>
      <c r="F41" s="47">
        <v>59660</v>
      </c>
      <c r="G41" s="48">
        <v>503</v>
      </c>
    </row>
    <row r="42" spans="1:7" ht="14.25" x14ac:dyDescent="0.45">
      <c r="A42" s="44" t="s">
        <v>1106</v>
      </c>
      <c r="B42" s="45">
        <v>413086</v>
      </c>
      <c r="C42" s="46">
        <v>39</v>
      </c>
      <c r="D42" s="209"/>
      <c r="E42" s="38" t="s">
        <v>1172</v>
      </c>
      <c r="F42" s="47">
        <v>99294</v>
      </c>
      <c r="G42" s="48">
        <v>278</v>
      </c>
    </row>
    <row r="43" spans="1:7" ht="14.25" x14ac:dyDescent="0.45">
      <c r="A43" s="44" t="s">
        <v>1173</v>
      </c>
      <c r="B43" s="45">
        <v>412236</v>
      </c>
      <c r="C43" s="46">
        <v>40</v>
      </c>
      <c r="D43" s="209"/>
      <c r="E43" s="38" t="s">
        <v>1174</v>
      </c>
      <c r="F43" s="47">
        <v>32147</v>
      </c>
      <c r="G43" s="48">
        <v>989</v>
      </c>
    </row>
    <row r="44" spans="1:7" ht="14.25" x14ac:dyDescent="0.45">
      <c r="A44" s="44" t="s">
        <v>1175</v>
      </c>
      <c r="B44" s="45">
        <v>411770</v>
      </c>
      <c r="C44" s="46">
        <v>41</v>
      </c>
      <c r="D44" s="209"/>
      <c r="E44" s="38" t="s">
        <v>1176</v>
      </c>
      <c r="F44" s="47">
        <v>76504</v>
      </c>
      <c r="G44" s="48">
        <v>376</v>
      </c>
    </row>
    <row r="45" spans="1:7" ht="14.25" x14ac:dyDescent="0.45">
      <c r="A45" s="44" t="s">
        <v>1177</v>
      </c>
      <c r="B45" s="45">
        <v>388987</v>
      </c>
      <c r="C45" s="46">
        <v>42</v>
      </c>
      <c r="D45" s="209"/>
      <c r="E45" s="38" t="s">
        <v>1178</v>
      </c>
      <c r="F45" s="47">
        <v>85221</v>
      </c>
      <c r="G45" s="48">
        <v>325</v>
      </c>
    </row>
    <row r="46" spans="1:7" ht="14.25" x14ac:dyDescent="0.45">
      <c r="A46" s="44" t="s">
        <v>1179</v>
      </c>
      <c r="B46" s="45">
        <v>371953</v>
      </c>
      <c r="C46" s="46">
        <v>43</v>
      </c>
      <c r="D46" s="209"/>
      <c r="E46" s="38" t="s">
        <v>1180</v>
      </c>
      <c r="F46" s="47">
        <v>210426</v>
      </c>
      <c r="G46" s="48">
        <v>99</v>
      </c>
    </row>
    <row r="47" spans="1:7" ht="14.25" x14ac:dyDescent="0.45">
      <c r="A47" s="44" t="s">
        <v>1181</v>
      </c>
      <c r="B47" s="45">
        <v>367433</v>
      </c>
      <c r="C47" s="46">
        <v>44</v>
      </c>
      <c r="D47" s="209"/>
      <c r="E47" s="38" t="s">
        <v>1182</v>
      </c>
      <c r="F47" s="47">
        <v>92287</v>
      </c>
      <c r="G47" s="48">
        <v>300</v>
      </c>
    </row>
    <row r="48" spans="1:7" ht="14.25" x14ac:dyDescent="0.45">
      <c r="A48" s="44" t="s">
        <v>1183</v>
      </c>
      <c r="B48" s="45">
        <v>366215</v>
      </c>
      <c r="C48" s="46">
        <v>45</v>
      </c>
      <c r="D48" s="209"/>
      <c r="E48" s="38" t="s">
        <v>1184</v>
      </c>
      <c r="F48" s="47">
        <v>42432</v>
      </c>
      <c r="G48" s="48">
        <v>738</v>
      </c>
    </row>
    <row r="49" spans="1:7" ht="14.25" x14ac:dyDescent="0.45">
      <c r="A49" s="44" t="s">
        <v>1185</v>
      </c>
      <c r="B49" s="45">
        <v>362548</v>
      </c>
      <c r="C49" s="46">
        <v>46</v>
      </c>
      <c r="D49" s="209"/>
      <c r="E49" s="38" t="s">
        <v>1186</v>
      </c>
      <c r="F49" s="47">
        <v>43720</v>
      </c>
      <c r="G49" s="48">
        <v>713</v>
      </c>
    </row>
    <row r="50" spans="1:7" ht="14.25" x14ac:dyDescent="0.45">
      <c r="A50" s="44" t="s">
        <v>1187</v>
      </c>
      <c r="B50" s="45">
        <v>351848</v>
      </c>
      <c r="C50" s="46">
        <v>47</v>
      </c>
      <c r="D50" s="209"/>
      <c r="E50" s="38" t="s">
        <v>1188</v>
      </c>
      <c r="F50" s="47">
        <v>95896</v>
      </c>
      <c r="G50" s="48">
        <v>288</v>
      </c>
    </row>
    <row r="51" spans="1:7" ht="14.25" x14ac:dyDescent="0.45">
      <c r="A51" s="44" t="s">
        <v>1189</v>
      </c>
      <c r="B51" s="45">
        <v>342237</v>
      </c>
      <c r="C51" s="46">
        <v>48</v>
      </c>
      <c r="D51" s="209"/>
      <c r="E51" s="38" t="s">
        <v>1190</v>
      </c>
      <c r="F51" s="47">
        <v>46196</v>
      </c>
      <c r="G51" s="48">
        <v>678</v>
      </c>
    </row>
    <row r="52" spans="1:7" ht="14.25" x14ac:dyDescent="0.45">
      <c r="A52" s="44" t="s">
        <v>1191</v>
      </c>
      <c r="B52" s="45">
        <v>335663</v>
      </c>
      <c r="C52" s="46">
        <v>49</v>
      </c>
      <c r="D52" s="209"/>
      <c r="E52" s="38" t="s">
        <v>1192</v>
      </c>
      <c r="F52" s="47">
        <v>45044</v>
      </c>
      <c r="G52" s="48">
        <v>691</v>
      </c>
    </row>
    <row r="53" spans="1:7" ht="14.25" x14ac:dyDescent="0.45">
      <c r="A53" s="44" t="s">
        <v>1193</v>
      </c>
      <c r="B53" s="45">
        <v>325169</v>
      </c>
      <c r="C53" s="46">
        <v>50</v>
      </c>
      <c r="D53" s="209"/>
      <c r="E53" s="38" t="s">
        <v>1194</v>
      </c>
      <c r="F53" s="47">
        <v>42512</v>
      </c>
      <c r="G53" s="48">
        <v>735</v>
      </c>
    </row>
    <row r="54" spans="1:7" ht="14.25" x14ac:dyDescent="0.45">
      <c r="A54" s="44" t="s">
        <v>1195</v>
      </c>
      <c r="B54" s="45">
        <v>324246</v>
      </c>
      <c r="C54" s="46">
        <v>51</v>
      </c>
      <c r="D54" s="209"/>
      <c r="E54" s="38" t="s">
        <v>1196</v>
      </c>
      <c r="F54" s="47">
        <v>66622</v>
      </c>
      <c r="G54" s="48">
        <v>447</v>
      </c>
    </row>
    <row r="55" spans="1:7" ht="14.25" x14ac:dyDescent="0.45">
      <c r="A55" s="44" t="s">
        <v>1197</v>
      </c>
      <c r="B55" s="45">
        <v>317848</v>
      </c>
      <c r="C55" s="46">
        <v>52</v>
      </c>
      <c r="D55" s="209"/>
      <c r="E55" s="38" t="s">
        <v>1198</v>
      </c>
      <c r="F55" s="47">
        <v>54296</v>
      </c>
      <c r="G55" s="48">
        <v>559</v>
      </c>
    </row>
    <row r="56" spans="1:7" ht="14.25" x14ac:dyDescent="0.45">
      <c r="A56" s="44" t="s">
        <v>1199</v>
      </c>
      <c r="B56" s="45">
        <v>317070</v>
      </c>
      <c r="C56" s="46">
        <v>53</v>
      </c>
      <c r="D56" s="209"/>
      <c r="E56" s="38" t="s">
        <v>1200</v>
      </c>
      <c r="F56" s="47">
        <v>93743</v>
      </c>
      <c r="G56" s="48">
        <v>293</v>
      </c>
    </row>
    <row r="57" spans="1:7" ht="14.25" x14ac:dyDescent="0.45">
      <c r="A57" s="44" t="s">
        <v>1201</v>
      </c>
      <c r="B57" s="45">
        <v>312899</v>
      </c>
      <c r="C57" s="46">
        <v>54</v>
      </c>
      <c r="D57" s="209"/>
      <c r="E57" s="38" t="s">
        <v>1202</v>
      </c>
      <c r="F57" s="47">
        <v>61979</v>
      </c>
      <c r="G57" s="48">
        <v>484</v>
      </c>
    </row>
    <row r="58" spans="1:7" ht="14.25" x14ac:dyDescent="0.45">
      <c r="A58" s="44" t="s">
        <v>1203</v>
      </c>
      <c r="B58" s="45">
        <v>312615</v>
      </c>
      <c r="C58" s="46">
        <v>55</v>
      </c>
      <c r="D58" s="209"/>
      <c r="E58" s="38" t="s">
        <v>1204</v>
      </c>
      <c r="F58" s="47">
        <v>37847</v>
      </c>
      <c r="G58" s="48">
        <v>830</v>
      </c>
    </row>
    <row r="59" spans="1:7" ht="14.25" x14ac:dyDescent="0.45">
      <c r="A59" s="44" t="s">
        <v>1205</v>
      </c>
      <c r="B59" s="45">
        <v>311754</v>
      </c>
      <c r="C59" s="46">
        <v>56</v>
      </c>
      <c r="D59" s="209"/>
      <c r="E59" s="38" t="s">
        <v>1206</v>
      </c>
      <c r="F59" s="47">
        <v>47857</v>
      </c>
      <c r="G59" s="48">
        <v>647</v>
      </c>
    </row>
    <row r="60" spans="1:7" ht="14.25" x14ac:dyDescent="0.45">
      <c r="A60" s="44" t="s">
        <v>1207</v>
      </c>
      <c r="B60" s="45">
        <v>310125</v>
      </c>
      <c r="C60" s="46">
        <v>57</v>
      </c>
      <c r="D60" s="209"/>
      <c r="E60" s="38" t="s">
        <v>1208</v>
      </c>
      <c r="F60" s="47">
        <v>37145</v>
      </c>
      <c r="G60" s="48">
        <v>846</v>
      </c>
    </row>
    <row r="61" spans="1:7" ht="14.25" x14ac:dyDescent="0.45">
      <c r="A61" s="44" t="s">
        <v>1209</v>
      </c>
      <c r="B61" s="45">
        <v>300501</v>
      </c>
      <c r="C61" s="46">
        <v>58</v>
      </c>
      <c r="D61" s="209"/>
      <c r="E61" s="38" t="s">
        <v>1210</v>
      </c>
      <c r="F61" s="47">
        <v>47128</v>
      </c>
      <c r="G61" s="48">
        <v>660</v>
      </c>
    </row>
    <row r="62" spans="1:7" ht="14.25" x14ac:dyDescent="0.45">
      <c r="A62" s="44" t="s">
        <v>1211</v>
      </c>
      <c r="B62" s="45">
        <v>299463</v>
      </c>
      <c r="C62" s="46">
        <v>59</v>
      </c>
      <c r="D62" s="209"/>
      <c r="E62" s="38" t="s">
        <v>1212</v>
      </c>
      <c r="F62" s="47">
        <v>46179</v>
      </c>
      <c r="G62" s="48">
        <v>679</v>
      </c>
    </row>
    <row r="63" spans="1:7" ht="14.25" x14ac:dyDescent="0.45">
      <c r="A63" s="44" t="s">
        <v>1213</v>
      </c>
      <c r="B63" s="45">
        <v>294795</v>
      </c>
      <c r="C63" s="46">
        <v>60</v>
      </c>
      <c r="D63" s="209"/>
      <c r="E63" s="38" t="s">
        <v>1214</v>
      </c>
      <c r="F63" s="47">
        <v>93161</v>
      </c>
      <c r="G63" s="48">
        <v>295</v>
      </c>
    </row>
    <row r="64" spans="1:7" ht="14.25" x14ac:dyDescent="0.45">
      <c r="A64" s="44" t="s">
        <v>1215</v>
      </c>
      <c r="B64" s="45">
        <v>294403</v>
      </c>
      <c r="C64" s="46">
        <v>61</v>
      </c>
      <c r="D64" s="209"/>
      <c r="E64" s="38" t="s">
        <v>1216</v>
      </c>
      <c r="F64" s="47">
        <v>88114</v>
      </c>
      <c r="G64" s="48">
        <v>315</v>
      </c>
    </row>
    <row r="65" spans="1:7" ht="14.25" x14ac:dyDescent="0.45">
      <c r="A65" s="44" t="s">
        <v>1217</v>
      </c>
      <c r="B65" s="45">
        <v>276400</v>
      </c>
      <c r="C65" s="46">
        <v>62</v>
      </c>
      <c r="D65" s="209"/>
      <c r="E65" s="38" t="s">
        <v>1218</v>
      </c>
      <c r="F65" s="47">
        <v>264752</v>
      </c>
      <c r="G65" s="48">
        <v>67</v>
      </c>
    </row>
    <row r="66" spans="1:7" ht="14.25" x14ac:dyDescent="0.45">
      <c r="A66" s="44" t="s">
        <v>1219</v>
      </c>
      <c r="B66" s="45">
        <v>275041</v>
      </c>
      <c r="C66" s="46">
        <v>63</v>
      </c>
      <c r="D66" s="209"/>
      <c r="E66" s="38" t="s">
        <v>1220</v>
      </c>
      <c r="F66" s="47">
        <v>34736</v>
      </c>
      <c r="G66" s="48">
        <v>914</v>
      </c>
    </row>
    <row r="67" spans="1:7" ht="14.25" x14ac:dyDescent="0.45">
      <c r="A67" s="44" t="s">
        <v>1221</v>
      </c>
      <c r="B67" s="45">
        <v>270097</v>
      </c>
      <c r="C67" s="46">
        <v>64</v>
      </c>
      <c r="D67" s="209"/>
      <c r="E67" s="38" t="s">
        <v>1222</v>
      </c>
      <c r="F67" s="47">
        <v>38464</v>
      </c>
      <c r="G67" s="48">
        <v>821</v>
      </c>
    </row>
    <row r="68" spans="1:7" ht="14.25" x14ac:dyDescent="0.45">
      <c r="A68" s="44" t="s">
        <v>1223</v>
      </c>
      <c r="B68" s="45">
        <v>267443</v>
      </c>
      <c r="C68" s="46">
        <v>65</v>
      </c>
      <c r="D68" s="209"/>
      <c r="E68" s="38" t="s">
        <v>1224</v>
      </c>
      <c r="F68" s="47">
        <v>33441</v>
      </c>
      <c r="G68" s="48">
        <v>957</v>
      </c>
    </row>
    <row r="69" spans="1:7" ht="14.25" x14ac:dyDescent="0.45">
      <c r="A69" s="44" t="s">
        <v>1162</v>
      </c>
      <c r="B69" s="45">
        <v>265916</v>
      </c>
      <c r="C69" s="46">
        <v>66</v>
      </c>
      <c r="D69" s="209"/>
      <c r="E69" s="38" t="s">
        <v>1225</v>
      </c>
      <c r="F69" s="47">
        <v>36439</v>
      </c>
      <c r="G69" s="48">
        <v>868</v>
      </c>
    </row>
    <row r="70" spans="1:7" ht="14.25" x14ac:dyDescent="0.45">
      <c r="A70" s="44" t="s">
        <v>1218</v>
      </c>
      <c r="B70" s="45">
        <v>264752</v>
      </c>
      <c r="C70" s="46">
        <v>67</v>
      </c>
      <c r="D70" s="209"/>
      <c r="E70" s="38" t="s">
        <v>1226</v>
      </c>
      <c r="F70" s="47">
        <v>239055</v>
      </c>
      <c r="G70" s="48">
        <v>78</v>
      </c>
    </row>
    <row r="71" spans="1:7" ht="14.25" x14ac:dyDescent="0.45">
      <c r="A71" s="44" t="s">
        <v>1227</v>
      </c>
      <c r="B71" s="45">
        <v>263590</v>
      </c>
      <c r="C71" s="46">
        <v>68</v>
      </c>
      <c r="D71" s="209"/>
      <c r="E71" s="38" t="s">
        <v>1228</v>
      </c>
      <c r="F71" s="47">
        <v>84233</v>
      </c>
      <c r="G71" s="48">
        <v>332</v>
      </c>
    </row>
    <row r="72" spans="1:7" ht="14.25" x14ac:dyDescent="0.45">
      <c r="A72" s="44" t="s">
        <v>1229</v>
      </c>
      <c r="B72" s="45">
        <v>260385</v>
      </c>
      <c r="C72" s="46">
        <v>69</v>
      </c>
      <c r="D72" s="209"/>
      <c r="E72" s="38" t="s">
        <v>1230</v>
      </c>
      <c r="F72" s="47">
        <v>38714</v>
      </c>
      <c r="G72" s="48">
        <v>814</v>
      </c>
    </row>
    <row r="73" spans="1:7" ht="14.25" x14ac:dyDescent="0.45">
      <c r="A73" s="44" t="s">
        <v>1231</v>
      </c>
      <c r="B73" s="45">
        <v>254779</v>
      </c>
      <c r="C73" s="46">
        <v>70</v>
      </c>
      <c r="D73" s="209"/>
      <c r="E73" s="38" t="s">
        <v>1232</v>
      </c>
      <c r="F73" s="47">
        <v>37032</v>
      </c>
      <c r="G73" s="48">
        <v>851</v>
      </c>
    </row>
    <row r="74" spans="1:7" ht="14.25" x14ac:dyDescent="0.45">
      <c r="A74" s="44" t="s">
        <v>1233</v>
      </c>
      <c r="B74" s="45">
        <v>254121</v>
      </c>
      <c r="C74" s="46">
        <v>71</v>
      </c>
      <c r="D74" s="209"/>
      <c r="E74" s="38" t="s">
        <v>1234</v>
      </c>
      <c r="F74" s="47">
        <v>48480</v>
      </c>
      <c r="G74" s="48">
        <v>637</v>
      </c>
    </row>
    <row r="75" spans="1:7" ht="14.25" x14ac:dyDescent="0.45">
      <c r="A75" s="44" t="s">
        <v>1235</v>
      </c>
      <c r="B75" s="45">
        <v>253771</v>
      </c>
      <c r="C75" s="46">
        <v>72</v>
      </c>
      <c r="D75" s="209"/>
      <c r="E75" s="38" t="s">
        <v>1236</v>
      </c>
      <c r="F75" s="47">
        <v>43556</v>
      </c>
      <c r="G75" s="48">
        <v>716</v>
      </c>
    </row>
    <row r="76" spans="1:7" ht="14.25" x14ac:dyDescent="0.45">
      <c r="A76" s="44" t="s">
        <v>1237</v>
      </c>
      <c r="B76" s="45">
        <v>251772</v>
      </c>
      <c r="C76" s="46">
        <v>73</v>
      </c>
      <c r="D76" s="209"/>
      <c r="E76" s="38" t="s">
        <v>1238</v>
      </c>
      <c r="F76" s="47">
        <v>36546</v>
      </c>
      <c r="G76" s="48">
        <v>864</v>
      </c>
    </row>
    <row r="77" spans="1:7" ht="14.25" x14ac:dyDescent="0.45">
      <c r="A77" s="44" t="s">
        <v>1239</v>
      </c>
      <c r="B77" s="45">
        <v>249533</v>
      </c>
      <c r="C77" s="46">
        <v>74</v>
      </c>
      <c r="D77" s="209"/>
      <c r="E77" s="38" t="s">
        <v>1240</v>
      </c>
      <c r="F77" s="47">
        <v>129405</v>
      </c>
      <c r="G77" s="48">
        <v>205</v>
      </c>
    </row>
    <row r="78" spans="1:7" ht="14.25" x14ac:dyDescent="0.45">
      <c r="A78" s="44" t="s">
        <v>1241</v>
      </c>
      <c r="B78" s="45">
        <v>247299</v>
      </c>
      <c r="C78" s="46">
        <v>75</v>
      </c>
      <c r="D78" s="209"/>
      <c r="E78" s="38" t="s">
        <v>1242</v>
      </c>
      <c r="F78" s="47">
        <v>36862</v>
      </c>
      <c r="G78" s="48">
        <v>855</v>
      </c>
    </row>
    <row r="79" spans="1:7" ht="14.25" x14ac:dyDescent="0.45">
      <c r="A79" s="44" t="s">
        <v>37</v>
      </c>
      <c r="B79" s="45">
        <v>242432</v>
      </c>
      <c r="C79" s="46">
        <v>76</v>
      </c>
      <c r="D79" s="209"/>
      <c r="E79" s="38" t="s">
        <v>1243</v>
      </c>
      <c r="F79" s="47">
        <v>33962</v>
      </c>
      <c r="G79" s="48">
        <v>944</v>
      </c>
    </row>
    <row r="80" spans="1:7" ht="14.25" x14ac:dyDescent="0.45">
      <c r="A80" s="44" t="s">
        <v>1244</v>
      </c>
      <c r="B80" s="45">
        <v>240751</v>
      </c>
      <c r="C80" s="46">
        <v>77</v>
      </c>
      <c r="D80" s="209"/>
      <c r="E80" s="38" t="s">
        <v>1245</v>
      </c>
      <c r="F80" s="47">
        <v>114034</v>
      </c>
      <c r="G80" s="48">
        <v>238</v>
      </c>
    </row>
    <row r="81" spans="1:7" ht="14.25" x14ac:dyDescent="0.45">
      <c r="A81" s="44" t="s">
        <v>1226</v>
      </c>
      <c r="B81" s="45">
        <v>239055</v>
      </c>
      <c r="C81" s="46">
        <v>78</v>
      </c>
      <c r="D81" s="209"/>
      <c r="E81" s="38" t="s">
        <v>1246</v>
      </c>
      <c r="F81" s="47">
        <v>150186</v>
      </c>
      <c r="G81" s="48">
        <v>160</v>
      </c>
    </row>
    <row r="82" spans="1:7" ht="14.25" x14ac:dyDescent="0.45">
      <c r="A82" s="44" t="s">
        <v>1247</v>
      </c>
      <c r="B82" s="45">
        <v>236713</v>
      </c>
      <c r="C82" s="46">
        <v>79</v>
      </c>
      <c r="D82" s="209"/>
      <c r="E82" s="38" t="s">
        <v>1248</v>
      </c>
      <c r="F82" s="47">
        <v>38137</v>
      </c>
      <c r="G82" s="48">
        <v>826</v>
      </c>
    </row>
    <row r="83" spans="1:7" ht="14.25" x14ac:dyDescent="0.45">
      <c r="A83" s="44" t="s">
        <v>1249</v>
      </c>
      <c r="B83" s="45">
        <v>233224</v>
      </c>
      <c r="C83" s="46">
        <v>80</v>
      </c>
      <c r="D83" s="209"/>
      <c r="E83" s="38" t="s">
        <v>1250</v>
      </c>
      <c r="F83" s="47">
        <v>46495</v>
      </c>
      <c r="G83" s="48">
        <v>673</v>
      </c>
    </row>
    <row r="84" spans="1:7" ht="14.25" x14ac:dyDescent="0.45">
      <c r="A84" s="44" t="s">
        <v>1251</v>
      </c>
      <c r="B84" s="45">
        <v>232511</v>
      </c>
      <c r="C84" s="46">
        <v>81</v>
      </c>
      <c r="D84" s="209"/>
      <c r="E84" s="38" t="s">
        <v>1252</v>
      </c>
      <c r="F84" s="47">
        <v>75135</v>
      </c>
      <c r="G84" s="48">
        <v>380</v>
      </c>
    </row>
    <row r="85" spans="1:7" ht="14.25" x14ac:dyDescent="0.45">
      <c r="A85" s="44" t="s">
        <v>1253</v>
      </c>
      <c r="B85" s="45">
        <v>231065</v>
      </c>
      <c r="C85" s="46">
        <v>82</v>
      </c>
      <c r="D85" s="209"/>
      <c r="E85" s="38" t="s">
        <v>1254</v>
      </c>
      <c r="F85" s="47">
        <v>69279</v>
      </c>
      <c r="G85" s="48">
        <v>425</v>
      </c>
    </row>
    <row r="86" spans="1:7" ht="14.25" x14ac:dyDescent="0.45">
      <c r="A86" s="44" t="s">
        <v>1255</v>
      </c>
      <c r="B86" s="45">
        <v>229390</v>
      </c>
      <c r="C86" s="46">
        <v>83</v>
      </c>
      <c r="D86" s="209"/>
      <c r="E86" s="38" t="s">
        <v>1256</v>
      </c>
      <c r="F86" s="47">
        <v>36764</v>
      </c>
      <c r="G86" s="48">
        <v>860</v>
      </c>
    </row>
    <row r="87" spans="1:7" ht="14.25" x14ac:dyDescent="0.45">
      <c r="A87" s="44" t="s">
        <v>1085</v>
      </c>
      <c r="B87" s="45">
        <v>228756</v>
      </c>
      <c r="C87" s="46">
        <v>84</v>
      </c>
      <c r="D87" s="209"/>
      <c r="E87" s="38" t="s">
        <v>1257</v>
      </c>
      <c r="F87" s="47">
        <v>42663</v>
      </c>
      <c r="G87" s="48">
        <v>731</v>
      </c>
    </row>
    <row r="88" spans="1:7" ht="14.25" x14ac:dyDescent="0.45">
      <c r="A88" s="44" t="s">
        <v>1258</v>
      </c>
      <c r="B88" s="45">
        <v>224824</v>
      </c>
      <c r="C88" s="46">
        <v>85</v>
      </c>
      <c r="D88" s="209"/>
      <c r="E88" s="38" t="s">
        <v>1259</v>
      </c>
      <c r="F88" s="47">
        <v>36841</v>
      </c>
      <c r="G88" s="48">
        <v>856</v>
      </c>
    </row>
    <row r="89" spans="1:7" ht="14.25" x14ac:dyDescent="0.45">
      <c r="A89" s="44" t="s">
        <v>1260</v>
      </c>
      <c r="B89" s="45">
        <v>223494</v>
      </c>
      <c r="C89" s="46">
        <v>86</v>
      </c>
      <c r="D89" s="209"/>
      <c r="E89" s="38" t="s">
        <v>1261</v>
      </c>
      <c r="F89" s="47">
        <v>31995</v>
      </c>
      <c r="G89" s="48">
        <v>994</v>
      </c>
    </row>
    <row r="90" spans="1:7" ht="14.25" x14ac:dyDescent="0.45">
      <c r="A90" s="44" t="s">
        <v>1262</v>
      </c>
      <c r="B90" s="45">
        <v>221040</v>
      </c>
      <c r="C90" s="46">
        <v>87</v>
      </c>
      <c r="D90" s="209"/>
      <c r="E90" s="38" t="s">
        <v>1263</v>
      </c>
      <c r="F90" s="47">
        <v>50980</v>
      </c>
      <c r="G90" s="48">
        <v>603</v>
      </c>
    </row>
    <row r="91" spans="1:7" ht="14.25" x14ac:dyDescent="0.45">
      <c r="A91" s="44" t="s">
        <v>1264</v>
      </c>
      <c r="B91" s="45">
        <v>220902</v>
      </c>
      <c r="C91" s="46">
        <v>88</v>
      </c>
      <c r="D91" s="209"/>
      <c r="E91" s="38" t="s">
        <v>1265</v>
      </c>
      <c r="F91" s="47">
        <v>34824</v>
      </c>
      <c r="G91" s="48">
        <v>908</v>
      </c>
    </row>
    <row r="92" spans="1:7" ht="14.25" x14ac:dyDescent="0.45">
      <c r="A92" s="44" t="s">
        <v>1266</v>
      </c>
      <c r="B92" s="45">
        <v>219961</v>
      </c>
      <c r="C92" s="46">
        <v>89</v>
      </c>
      <c r="D92" s="209"/>
      <c r="E92" s="38" t="s">
        <v>1267</v>
      </c>
      <c r="F92" s="47">
        <v>35101</v>
      </c>
      <c r="G92" s="48">
        <v>902</v>
      </c>
    </row>
    <row r="93" spans="1:7" ht="14.25" x14ac:dyDescent="0.45">
      <c r="A93" s="44" t="s">
        <v>1268</v>
      </c>
      <c r="B93" s="45">
        <v>217642</v>
      </c>
      <c r="C93" s="46">
        <v>90</v>
      </c>
      <c r="D93" s="209"/>
      <c r="E93" s="38" t="s">
        <v>1269</v>
      </c>
      <c r="F93" s="47">
        <v>51679</v>
      </c>
      <c r="G93" s="48">
        <v>587</v>
      </c>
    </row>
    <row r="94" spans="1:7" ht="14.25" x14ac:dyDescent="0.45">
      <c r="A94" s="44" t="s">
        <v>1270</v>
      </c>
      <c r="B94" s="45">
        <v>216553</v>
      </c>
      <c r="C94" s="46">
        <v>91</v>
      </c>
      <c r="D94" s="209"/>
      <c r="E94" s="38" t="s">
        <v>1271</v>
      </c>
      <c r="F94" s="47">
        <v>48580</v>
      </c>
      <c r="G94" s="48">
        <v>635</v>
      </c>
    </row>
    <row r="95" spans="1:7" ht="14.25" x14ac:dyDescent="0.45">
      <c r="A95" s="44" t="s">
        <v>1272</v>
      </c>
      <c r="B95" s="45">
        <v>215640</v>
      </c>
      <c r="C95" s="46">
        <v>92</v>
      </c>
      <c r="D95" s="209"/>
      <c r="E95" s="38" t="s">
        <v>1273</v>
      </c>
      <c r="F95" s="47">
        <v>77078</v>
      </c>
      <c r="G95" s="48">
        <v>370</v>
      </c>
    </row>
    <row r="96" spans="1:7" ht="14.25" x14ac:dyDescent="0.45">
      <c r="A96" s="44" t="s">
        <v>1274</v>
      </c>
      <c r="B96" s="45">
        <v>215432</v>
      </c>
      <c r="C96" s="46">
        <v>93</v>
      </c>
      <c r="D96" s="209"/>
      <c r="E96" s="38" t="s">
        <v>1275</v>
      </c>
      <c r="F96" s="47">
        <v>64496</v>
      </c>
      <c r="G96" s="48">
        <v>466</v>
      </c>
    </row>
    <row r="97" spans="1:7" ht="14.25" x14ac:dyDescent="0.45">
      <c r="A97" s="44" t="s">
        <v>1276</v>
      </c>
      <c r="B97" s="45">
        <v>214683</v>
      </c>
      <c r="C97" s="46">
        <v>94</v>
      </c>
      <c r="D97" s="209"/>
      <c r="E97" s="38" t="s">
        <v>1277</v>
      </c>
      <c r="F97" s="47">
        <v>102239</v>
      </c>
      <c r="G97" s="48">
        <v>268</v>
      </c>
    </row>
    <row r="98" spans="1:7" ht="14.25" x14ac:dyDescent="0.45">
      <c r="A98" s="44" t="s">
        <v>1278</v>
      </c>
      <c r="B98" s="45">
        <v>213737</v>
      </c>
      <c r="C98" s="46">
        <v>95</v>
      </c>
      <c r="D98" s="209"/>
      <c r="E98" s="38" t="s">
        <v>1279</v>
      </c>
      <c r="F98" s="47">
        <v>149476</v>
      </c>
      <c r="G98" s="48">
        <v>164</v>
      </c>
    </row>
    <row r="99" spans="1:7" ht="14.25" x14ac:dyDescent="0.45">
      <c r="A99" s="44" t="s">
        <v>1280</v>
      </c>
      <c r="B99" s="45">
        <v>212905</v>
      </c>
      <c r="C99" s="46">
        <v>96</v>
      </c>
      <c r="D99" s="209"/>
      <c r="E99" s="38" t="s">
        <v>1281</v>
      </c>
      <c r="F99" s="47">
        <v>49601</v>
      </c>
      <c r="G99" s="48">
        <v>622</v>
      </c>
    </row>
    <row r="100" spans="1:7" ht="14.25" x14ac:dyDescent="0.45">
      <c r="A100" s="44" t="s">
        <v>1282</v>
      </c>
      <c r="B100" s="45">
        <v>212644</v>
      </c>
      <c r="C100" s="46">
        <v>97</v>
      </c>
      <c r="D100" s="209"/>
      <c r="E100" s="38" t="s">
        <v>1283</v>
      </c>
      <c r="F100" s="47">
        <v>39141</v>
      </c>
      <c r="G100" s="48">
        <v>802</v>
      </c>
    </row>
    <row r="101" spans="1:7" ht="14.25" x14ac:dyDescent="0.45">
      <c r="A101" s="44" t="s">
        <v>1284</v>
      </c>
      <c r="B101" s="45">
        <v>210879</v>
      </c>
      <c r="C101" s="46">
        <v>98</v>
      </c>
      <c r="D101" s="209"/>
      <c r="E101" s="38" t="s">
        <v>1285</v>
      </c>
      <c r="F101" s="47">
        <v>51726</v>
      </c>
      <c r="G101" s="48">
        <v>586</v>
      </c>
    </row>
    <row r="102" spans="1:7" ht="14.25" x14ac:dyDescent="0.45">
      <c r="A102" s="44" t="s">
        <v>1180</v>
      </c>
      <c r="B102" s="45">
        <v>210426</v>
      </c>
      <c r="C102" s="46">
        <v>99</v>
      </c>
      <c r="D102" s="209"/>
      <c r="E102" s="38" t="s">
        <v>1286</v>
      </c>
      <c r="F102" s="47">
        <v>131289</v>
      </c>
      <c r="G102" s="48">
        <v>200</v>
      </c>
    </row>
    <row r="103" spans="1:7" ht="14.25" x14ac:dyDescent="0.45">
      <c r="A103" s="44" t="s">
        <v>1287</v>
      </c>
      <c r="B103" s="45">
        <v>210279</v>
      </c>
      <c r="C103" s="46">
        <v>100</v>
      </c>
      <c r="D103" s="209"/>
      <c r="E103" s="38" t="s">
        <v>1288</v>
      </c>
      <c r="F103" s="47">
        <v>40794</v>
      </c>
      <c r="G103" s="48">
        <v>769</v>
      </c>
    </row>
    <row r="104" spans="1:7" ht="14.25" x14ac:dyDescent="0.45">
      <c r="A104" s="44" t="s">
        <v>1289</v>
      </c>
      <c r="B104" s="45">
        <v>210094</v>
      </c>
      <c r="C104" s="46">
        <v>101</v>
      </c>
      <c r="D104" s="209"/>
      <c r="E104" s="38" t="s">
        <v>1290</v>
      </c>
      <c r="F104" s="47">
        <v>71175</v>
      </c>
      <c r="G104" s="48">
        <v>411</v>
      </c>
    </row>
    <row r="105" spans="1:7" ht="14.25" x14ac:dyDescent="0.45">
      <c r="A105" s="44" t="s">
        <v>1291</v>
      </c>
      <c r="B105" s="45">
        <v>208624</v>
      </c>
      <c r="C105" s="46">
        <v>102</v>
      </c>
      <c r="D105" s="209"/>
      <c r="E105" s="38" t="s">
        <v>1292</v>
      </c>
      <c r="F105" s="47">
        <v>33040</v>
      </c>
      <c r="G105" s="48">
        <v>967</v>
      </c>
    </row>
    <row r="106" spans="1:7" ht="14.25" x14ac:dyDescent="0.45">
      <c r="A106" s="44" t="s">
        <v>1293</v>
      </c>
      <c r="B106" s="45">
        <v>201650</v>
      </c>
      <c r="C106" s="46">
        <v>103</v>
      </c>
      <c r="D106" s="209"/>
      <c r="E106" s="38" t="s">
        <v>1294</v>
      </c>
      <c r="F106" s="47">
        <v>35616</v>
      </c>
      <c r="G106" s="48">
        <v>885</v>
      </c>
    </row>
    <row r="107" spans="1:7" ht="14.25" x14ac:dyDescent="0.45">
      <c r="A107" s="44" t="s">
        <v>1295</v>
      </c>
      <c r="B107" s="45">
        <v>198557</v>
      </c>
      <c r="C107" s="46">
        <v>104</v>
      </c>
      <c r="D107" s="209"/>
      <c r="E107" s="38" t="s">
        <v>1296</v>
      </c>
      <c r="F107" s="47">
        <v>32676</v>
      </c>
      <c r="G107" s="48">
        <v>973</v>
      </c>
    </row>
    <row r="108" spans="1:7" ht="14.25" x14ac:dyDescent="0.45">
      <c r="A108" s="44" t="s">
        <v>1297</v>
      </c>
      <c r="B108" s="45">
        <v>197212</v>
      </c>
      <c r="C108" s="46">
        <v>105</v>
      </c>
      <c r="D108" s="209"/>
      <c r="E108" s="38" t="s">
        <v>1298</v>
      </c>
      <c r="F108" s="47">
        <v>34575</v>
      </c>
      <c r="G108" s="48">
        <v>923</v>
      </c>
    </row>
    <row r="109" spans="1:7" ht="14.25" x14ac:dyDescent="0.45">
      <c r="A109" s="44" t="s">
        <v>1299</v>
      </c>
      <c r="B109" s="45">
        <v>195598</v>
      </c>
      <c r="C109" s="46">
        <v>106</v>
      </c>
      <c r="D109" s="209"/>
      <c r="E109" s="38" t="s">
        <v>1300</v>
      </c>
      <c r="F109" s="47">
        <v>48296</v>
      </c>
      <c r="G109" s="48">
        <v>642</v>
      </c>
    </row>
    <row r="110" spans="1:7" ht="14.25" x14ac:dyDescent="0.45">
      <c r="A110" s="44" t="s">
        <v>1301</v>
      </c>
      <c r="B110" s="45">
        <v>194331</v>
      </c>
      <c r="C110" s="46">
        <v>107</v>
      </c>
      <c r="D110" s="209"/>
      <c r="E110" s="38" t="s">
        <v>1302</v>
      </c>
      <c r="F110" s="47">
        <v>100465</v>
      </c>
      <c r="G110" s="48">
        <v>274</v>
      </c>
    </row>
    <row r="111" spans="1:7" ht="14.25" x14ac:dyDescent="0.45">
      <c r="A111" s="44" t="s">
        <v>1303</v>
      </c>
      <c r="B111" s="45">
        <v>194074</v>
      </c>
      <c r="C111" s="46">
        <v>108</v>
      </c>
      <c r="D111" s="209"/>
      <c r="E111" s="38" t="s">
        <v>1304</v>
      </c>
      <c r="F111" s="47">
        <v>52260</v>
      </c>
      <c r="G111" s="48">
        <v>579</v>
      </c>
    </row>
    <row r="112" spans="1:7" ht="14.25" x14ac:dyDescent="0.45">
      <c r="A112" s="44" t="s">
        <v>1305</v>
      </c>
      <c r="B112" s="45">
        <v>194067</v>
      </c>
      <c r="C112" s="46">
        <v>109</v>
      </c>
      <c r="D112" s="209"/>
      <c r="E112" s="38" t="s">
        <v>1306</v>
      </c>
      <c r="F112" s="47">
        <v>57297</v>
      </c>
      <c r="G112" s="48">
        <v>522</v>
      </c>
    </row>
    <row r="113" spans="1:7" ht="14.25" x14ac:dyDescent="0.45">
      <c r="A113" s="44" t="s">
        <v>1307</v>
      </c>
      <c r="B113" s="45">
        <v>193934</v>
      </c>
      <c r="C113" s="46">
        <v>110</v>
      </c>
      <c r="D113" s="209"/>
      <c r="E113" s="38" t="s">
        <v>1308</v>
      </c>
      <c r="F113" s="47">
        <v>32042</v>
      </c>
      <c r="G113" s="48">
        <v>992</v>
      </c>
    </row>
    <row r="114" spans="1:7" ht="14.25" x14ac:dyDescent="0.45">
      <c r="A114" s="44" t="s">
        <v>1114</v>
      </c>
      <c r="B114" s="45">
        <v>193443</v>
      </c>
      <c r="C114" s="46">
        <v>111</v>
      </c>
      <c r="D114" s="209"/>
      <c r="E114" s="38" t="s">
        <v>1309</v>
      </c>
      <c r="F114" s="47">
        <v>59682</v>
      </c>
      <c r="G114" s="48">
        <v>502</v>
      </c>
    </row>
    <row r="115" spans="1:7" ht="14.25" x14ac:dyDescent="0.45">
      <c r="A115" s="44" t="s">
        <v>1310</v>
      </c>
      <c r="B115" s="45">
        <v>193096</v>
      </c>
      <c r="C115" s="46">
        <v>112</v>
      </c>
      <c r="D115" s="209"/>
      <c r="E115" s="38" t="s">
        <v>1244</v>
      </c>
      <c r="F115" s="47">
        <v>240751</v>
      </c>
      <c r="G115" s="48">
        <v>77</v>
      </c>
    </row>
    <row r="116" spans="1:7" ht="14.25" x14ac:dyDescent="0.45">
      <c r="A116" s="44" t="s">
        <v>1311</v>
      </c>
      <c r="B116" s="45">
        <v>190760</v>
      </c>
      <c r="C116" s="46">
        <v>113</v>
      </c>
      <c r="D116" s="209"/>
      <c r="E116" s="38" t="s">
        <v>1105</v>
      </c>
      <c r="F116" s="47">
        <v>1380145</v>
      </c>
      <c r="G116" s="48">
        <v>4</v>
      </c>
    </row>
    <row r="117" spans="1:7" ht="14.25" x14ac:dyDescent="0.45">
      <c r="A117" s="44" t="s">
        <v>1312</v>
      </c>
      <c r="B117" s="45">
        <v>190636</v>
      </c>
      <c r="C117" s="46">
        <v>114</v>
      </c>
      <c r="D117" s="209"/>
      <c r="E117" s="38" t="s">
        <v>1313</v>
      </c>
      <c r="F117" s="47">
        <v>42642</v>
      </c>
      <c r="G117" s="48">
        <v>732</v>
      </c>
    </row>
    <row r="118" spans="1:7" ht="14.25" x14ac:dyDescent="0.45">
      <c r="A118" s="44" t="s">
        <v>20</v>
      </c>
      <c r="B118" s="45">
        <v>188464</v>
      </c>
      <c r="C118" s="46">
        <v>115</v>
      </c>
      <c r="D118" s="209"/>
      <c r="E118" s="38" t="s">
        <v>1314</v>
      </c>
      <c r="F118" s="47">
        <v>52004</v>
      </c>
      <c r="G118" s="48">
        <v>583</v>
      </c>
    </row>
    <row r="119" spans="1:7" ht="14.25" x14ac:dyDescent="0.45">
      <c r="A119" s="44" t="s">
        <v>1315</v>
      </c>
      <c r="B119" s="45">
        <v>187793</v>
      </c>
      <c r="C119" s="46">
        <v>116</v>
      </c>
      <c r="D119" s="209"/>
      <c r="E119" s="38" t="s">
        <v>1316</v>
      </c>
      <c r="F119" s="47">
        <v>55269</v>
      </c>
      <c r="G119" s="48">
        <v>542</v>
      </c>
    </row>
    <row r="120" spans="1:7" ht="14.25" x14ac:dyDescent="0.45">
      <c r="A120" s="44" t="s">
        <v>1317</v>
      </c>
      <c r="B120" s="45">
        <v>187473</v>
      </c>
      <c r="C120" s="46">
        <v>117</v>
      </c>
      <c r="D120" s="209"/>
      <c r="E120" s="38" t="s">
        <v>1318</v>
      </c>
      <c r="F120" s="47">
        <v>183761</v>
      </c>
      <c r="G120" s="48">
        <v>120</v>
      </c>
    </row>
    <row r="121" spans="1:7" ht="14.25" x14ac:dyDescent="0.45">
      <c r="A121" s="44" t="s">
        <v>1319</v>
      </c>
      <c r="B121" s="45">
        <v>185865</v>
      </c>
      <c r="C121" s="46">
        <v>118</v>
      </c>
      <c r="D121" s="209"/>
      <c r="E121" s="38" t="s">
        <v>1320</v>
      </c>
      <c r="F121" s="47">
        <v>63825</v>
      </c>
      <c r="G121" s="48">
        <v>471</v>
      </c>
    </row>
    <row r="122" spans="1:7" ht="14.25" x14ac:dyDescent="0.45">
      <c r="A122" s="44" t="s">
        <v>1321</v>
      </c>
      <c r="B122" s="45">
        <v>184420</v>
      </c>
      <c r="C122" s="46">
        <v>119</v>
      </c>
      <c r="D122" s="209"/>
      <c r="E122" s="38" t="s">
        <v>1322</v>
      </c>
      <c r="F122" s="47">
        <v>42441</v>
      </c>
      <c r="G122" s="48">
        <v>737</v>
      </c>
    </row>
    <row r="123" spans="1:7" ht="14.25" x14ac:dyDescent="0.45">
      <c r="A123" s="44" t="s">
        <v>1318</v>
      </c>
      <c r="B123" s="45">
        <v>183761</v>
      </c>
      <c r="C123" s="46">
        <v>120</v>
      </c>
      <c r="D123" s="209"/>
      <c r="E123" s="38" t="s">
        <v>1323</v>
      </c>
      <c r="F123" s="47">
        <v>40706</v>
      </c>
      <c r="G123" s="48">
        <v>772</v>
      </c>
    </row>
    <row r="124" spans="1:7" ht="14.25" x14ac:dyDescent="0.45">
      <c r="A124" s="44" t="s">
        <v>1324</v>
      </c>
      <c r="B124" s="45">
        <v>181934</v>
      </c>
      <c r="C124" s="46">
        <v>121</v>
      </c>
      <c r="D124" s="209"/>
      <c r="E124" s="38" t="s">
        <v>1325</v>
      </c>
      <c r="F124" s="47">
        <v>43021</v>
      </c>
      <c r="G124" s="48">
        <v>722</v>
      </c>
    </row>
    <row r="125" spans="1:7" ht="14.25" x14ac:dyDescent="0.45">
      <c r="A125" s="44" t="s">
        <v>1326</v>
      </c>
      <c r="B125" s="45">
        <v>181417</v>
      </c>
      <c r="C125" s="46">
        <v>122</v>
      </c>
      <c r="D125" s="209"/>
      <c r="E125" s="38" t="s">
        <v>1327</v>
      </c>
      <c r="F125" s="47">
        <v>35521</v>
      </c>
      <c r="G125" s="48">
        <v>891</v>
      </c>
    </row>
    <row r="126" spans="1:7" ht="14.25" x14ac:dyDescent="0.45">
      <c r="A126" s="44" t="s">
        <v>1328</v>
      </c>
      <c r="B126" s="45">
        <v>178414</v>
      </c>
      <c r="C126" s="46">
        <v>123</v>
      </c>
      <c r="D126" s="209"/>
      <c r="E126" s="38" t="s">
        <v>1329</v>
      </c>
      <c r="F126" s="47">
        <v>71604</v>
      </c>
      <c r="G126" s="48">
        <v>407</v>
      </c>
    </row>
    <row r="127" spans="1:7" ht="14.25" x14ac:dyDescent="0.45">
      <c r="A127" s="44" t="s">
        <v>1330</v>
      </c>
      <c r="B127" s="45">
        <v>178397</v>
      </c>
      <c r="C127" s="46">
        <v>124</v>
      </c>
      <c r="D127" s="209"/>
      <c r="E127" s="38" t="s">
        <v>1331</v>
      </c>
      <c r="F127" s="47">
        <v>119175</v>
      </c>
      <c r="G127" s="48">
        <v>229</v>
      </c>
    </row>
    <row r="128" spans="1:7" ht="14.25" x14ac:dyDescent="0.45">
      <c r="A128" s="44" t="s">
        <v>1332</v>
      </c>
      <c r="B128" s="45">
        <v>177213</v>
      </c>
      <c r="C128" s="46">
        <v>125</v>
      </c>
      <c r="D128" s="209"/>
      <c r="E128" s="38" t="s">
        <v>1333</v>
      </c>
      <c r="F128" s="47">
        <v>57859</v>
      </c>
      <c r="G128" s="48">
        <v>517</v>
      </c>
    </row>
    <row r="129" spans="1:7" ht="14.25" x14ac:dyDescent="0.45">
      <c r="A129" s="44" t="s">
        <v>1334</v>
      </c>
      <c r="B129" s="45">
        <v>176334</v>
      </c>
      <c r="C129" s="46">
        <v>126</v>
      </c>
      <c r="D129" s="209"/>
      <c r="E129" s="38" t="s">
        <v>1335</v>
      </c>
      <c r="F129" s="47">
        <v>162153</v>
      </c>
      <c r="G129" s="48">
        <v>141</v>
      </c>
    </row>
    <row r="130" spans="1:7" ht="14.25" x14ac:dyDescent="0.45">
      <c r="A130" s="44" t="s">
        <v>2069</v>
      </c>
      <c r="B130" s="45">
        <v>176094</v>
      </c>
      <c r="C130" s="46">
        <v>127</v>
      </c>
      <c r="D130" s="209"/>
      <c r="E130" s="38" t="s">
        <v>1336</v>
      </c>
      <c r="F130" s="47">
        <v>107158</v>
      </c>
      <c r="G130" s="48">
        <v>255</v>
      </c>
    </row>
    <row r="131" spans="1:7" ht="14.25" x14ac:dyDescent="0.45">
      <c r="A131" s="44" t="s">
        <v>1337</v>
      </c>
      <c r="B131" s="45">
        <v>175577</v>
      </c>
      <c r="C131" s="46">
        <v>128</v>
      </c>
      <c r="D131" s="209"/>
      <c r="E131" s="38" t="s">
        <v>1338</v>
      </c>
      <c r="F131" s="47">
        <v>81524</v>
      </c>
      <c r="G131" s="48">
        <v>346</v>
      </c>
    </row>
    <row r="132" spans="1:7" ht="14.25" x14ac:dyDescent="0.45">
      <c r="A132" s="44" t="s">
        <v>1339</v>
      </c>
      <c r="B132" s="45">
        <v>175429</v>
      </c>
      <c r="C132" s="46">
        <v>129</v>
      </c>
      <c r="D132" s="209"/>
      <c r="E132" s="38" t="s">
        <v>1284</v>
      </c>
      <c r="F132" s="47">
        <v>210879</v>
      </c>
      <c r="G132" s="48">
        <v>98</v>
      </c>
    </row>
    <row r="133" spans="1:7" ht="14.25" x14ac:dyDescent="0.45">
      <c r="A133" s="44" t="s">
        <v>1340</v>
      </c>
      <c r="B133" s="45">
        <v>171636</v>
      </c>
      <c r="C133" s="46">
        <v>130</v>
      </c>
      <c r="D133" s="209"/>
      <c r="E133" s="38" t="s">
        <v>1341</v>
      </c>
      <c r="F133" s="47">
        <v>88811</v>
      </c>
      <c r="G133" s="48">
        <v>311</v>
      </c>
    </row>
    <row r="134" spans="1:7" ht="14.25" x14ac:dyDescent="0.45">
      <c r="A134" s="44" t="s">
        <v>1342</v>
      </c>
      <c r="B134" s="45">
        <v>170635</v>
      </c>
      <c r="C134" s="46">
        <v>131</v>
      </c>
      <c r="D134" s="209"/>
      <c r="E134" s="38" t="s">
        <v>1343</v>
      </c>
      <c r="F134" s="47">
        <v>57171</v>
      </c>
      <c r="G134" s="48">
        <v>524</v>
      </c>
    </row>
    <row r="135" spans="1:7" ht="14.25" x14ac:dyDescent="0.45">
      <c r="A135" s="44" t="s">
        <v>1124</v>
      </c>
      <c r="B135" s="45">
        <v>168817</v>
      </c>
      <c r="C135" s="46">
        <v>132</v>
      </c>
      <c r="D135" s="209"/>
      <c r="E135" s="38" t="s">
        <v>1344</v>
      </c>
      <c r="F135" s="47">
        <v>57873</v>
      </c>
      <c r="G135" s="48">
        <v>516</v>
      </c>
    </row>
    <row r="136" spans="1:7" ht="14.25" x14ac:dyDescent="0.45">
      <c r="A136" s="44" t="s">
        <v>1345</v>
      </c>
      <c r="B136" s="45">
        <v>168814</v>
      </c>
      <c r="C136" s="46">
        <v>133</v>
      </c>
      <c r="D136" s="209"/>
      <c r="E136" s="38" t="s">
        <v>1346</v>
      </c>
      <c r="F136" s="47">
        <v>54691</v>
      </c>
      <c r="G136" s="48">
        <v>550</v>
      </c>
    </row>
    <row r="137" spans="1:7" ht="14.25" x14ac:dyDescent="0.45">
      <c r="A137" s="44" t="s">
        <v>1347</v>
      </c>
      <c r="B137" s="45">
        <v>168567</v>
      </c>
      <c r="C137" s="46">
        <v>134</v>
      </c>
      <c r="D137" s="209"/>
      <c r="E137" s="38" t="s">
        <v>1348</v>
      </c>
      <c r="F137" s="47">
        <v>91338</v>
      </c>
      <c r="G137" s="48">
        <v>301</v>
      </c>
    </row>
    <row r="138" spans="1:7" ht="14.25" x14ac:dyDescent="0.45">
      <c r="A138" s="44" t="s">
        <v>1349</v>
      </c>
      <c r="B138" s="45">
        <v>165473</v>
      </c>
      <c r="C138" s="46">
        <v>135</v>
      </c>
      <c r="D138" s="209"/>
      <c r="E138" s="38" t="s">
        <v>1350</v>
      </c>
      <c r="F138" s="47">
        <v>41452</v>
      </c>
      <c r="G138" s="48">
        <v>757</v>
      </c>
    </row>
    <row r="139" spans="1:7" ht="14.25" x14ac:dyDescent="0.45">
      <c r="A139" s="44" t="s">
        <v>1351</v>
      </c>
      <c r="B139" s="45">
        <v>163502</v>
      </c>
      <c r="C139" s="46">
        <v>136</v>
      </c>
      <c r="D139" s="209"/>
      <c r="E139" s="38" t="s">
        <v>1352</v>
      </c>
      <c r="F139" s="47">
        <v>49925</v>
      </c>
      <c r="G139" s="48">
        <v>617</v>
      </c>
    </row>
    <row r="140" spans="1:7" ht="14.25" x14ac:dyDescent="0.45">
      <c r="A140" s="44" t="s">
        <v>1353</v>
      </c>
      <c r="B140" s="45">
        <v>163481</v>
      </c>
      <c r="C140" s="46">
        <v>137</v>
      </c>
      <c r="D140" s="209"/>
      <c r="E140" s="38" t="s">
        <v>1354</v>
      </c>
      <c r="F140" s="47">
        <v>49000</v>
      </c>
      <c r="G140" s="48">
        <v>630</v>
      </c>
    </row>
    <row r="141" spans="1:7" ht="14.25" x14ac:dyDescent="0.45">
      <c r="A141" s="44" t="s">
        <v>1355</v>
      </c>
      <c r="B141" s="45">
        <v>163036</v>
      </c>
      <c r="C141" s="46">
        <v>138</v>
      </c>
      <c r="D141" s="209"/>
      <c r="E141" s="38" t="s">
        <v>1356</v>
      </c>
      <c r="F141" s="47">
        <v>52439</v>
      </c>
      <c r="G141" s="48">
        <v>578</v>
      </c>
    </row>
    <row r="142" spans="1:7" ht="14.25" x14ac:dyDescent="0.45">
      <c r="A142" s="44" t="s">
        <v>1357</v>
      </c>
      <c r="B142" s="45">
        <v>162933</v>
      </c>
      <c r="C142" s="46">
        <v>139</v>
      </c>
      <c r="D142" s="209"/>
      <c r="E142" s="38" t="s">
        <v>1179</v>
      </c>
      <c r="F142" s="47">
        <v>371953</v>
      </c>
      <c r="G142" s="48">
        <v>43</v>
      </c>
    </row>
    <row r="143" spans="1:7" ht="14.25" x14ac:dyDescent="0.45">
      <c r="A143" s="44" t="s">
        <v>1358</v>
      </c>
      <c r="B143" s="45">
        <v>162686</v>
      </c>
      <c r="C143" s="46">
        <v>140</v>
      </c>
      <c r="D143" s="209"/>
      <c r="E143" s="38" t="s">
        <v>1359</v>
      </c>
      <c r="F143" s="47">
        <v>69950</v>
      </c>
      <c r="G143" s="48">
        <v>420</v>
      </c>
    </row>
    <row r="144" spans="1:7" ht="14.25" x14ac:dyDescent="0.45">
      <c r="A144" s="44" t="s">
        <v>1335</v>
      </c>
      <c r="B144" s="45">
        <v>162153</v>
      </c>
      <c r="C144" s="46">
        <v>141</v>
      </c>
      <c r="D144" s="209"/>
      <c r="E144" s="38" t="s">
        <v>1360</v>
      </c>
      <c r="F144" s="47">
        <v>67923</v>
      </c>
      <c r="G144" s="48">
        <v>436</v>
      </c>
    </row>
    <row r="145" spans="1:7" ht="14.25" x14ac:dyDescent="0.45">
      <c r="A145" s="44" t="s">
        <v>1361</v>
      </c>
      <c r="B145" s="45">
        <v>161392</v>
      </c>
      <c r="C145" s="46">
        <v>142</v>
      </c>
      <c r="D145" s="209"/>
      <c r="E145" s="38" t="s">
        <v>1362</v>
      </c>
      <c r="F145" s="47">
        <v>34674</v>
      </c>
      <c r="G145" s="48">
        <v>920</v>
      </c>
    </row>
    <row r="146" spans="1:7" ht="14.25" x14ac:dyDescent="0.45">
      <c r="A146" s="44" t="s">
        <v>1363</v>
      </c>
      <c r="B146" s="45">
        <v>159989</v>
      </c>
      <c r="C146" s="46">
        <v>143</v>
      </c>
      <c r="D146" s="209"/>
      <c r="E146" s="38" t="s">
        <v>1364</v>
      </c>
      <c r="F146" s="47">
        <v>39601</v>
      </c>
      <c r="G146" s="48">
        <v>793</v>
      </c>
    </row>
    <row r="147" spans="1:7" ht="14.25" x14ac:dyDescent="0.45">
      <c r="A147" s="44" t="s">
        <v>1365</v>
      </c>
      <c r="B147" s="45">
        <v>159363</v>
      </c>
      <c r="C147" s="46">
        <v>144</v>
      </c>
      <c r="D147" s="209"/>
      <c r="E147" s="38" t="s">
        <v>1366</v>
      </c>
      <c r="F147" s="47">
        <v>56618</v>
      </c>
      <c r="G147" s="48">
        <v>529</v>
      </c>
    </row>
    <row r="148" spans="1:7" ht="14.25" x14ac:dyDescent="0.45">
      <c r="A148" s="44" t="s">
        <v>1367</v>
      </c>
      <c r="B148" s="45">
        <v>158241</v>
      </c>
      <c r="C148" s="46">
        <v>145</v>
      </c>
      <c r="D148" s="209"/>
      <c r="E148" s="38" t="s">
        <v>1368</v>
      </c>
      <c r="F148" s="47">
        <v>54924</v>
      </c>
      <c r="G148" s="48">
        <v>547</v>
      </c>
    </row>
    <row r="149" spans="1:7" ht="14.25" x14ac:dyDescent="0.45">
      <c r="A149" s="44" t="s">
        <v>1369</v>
      </c>
      <c r="B149" s="45">
        <v>158121</v>
      </c>
      <c r="C149" s="46">
        <v>146</v>
      </c>
      <c r="D149" s="209"/>
      <c r="E149" s="38" t="s">
        <v>1370</v>
      </c>
      <c r="F149" s="47">
        <v>120124</v>
      </c>
      <c r="G149" s="48">
        <v>225</v>
      </c>
    </row>
    <row r="150" spans="1:7" ht="14.25" x14ac:dyDescent="0.45">
      <c r="A150" s="44" t="s">
        <v>1371</v>
      </c>
      <c r="B150" s="45">
        <v>157475</v>
      </c>
      <c r="C150" s="46">
        <v>147</v>
      </c>
      <c r="D150" s="209"/>
      <c r="E150" s="38" t="s">
        <v>1372</v>
      </c>
      <c r="F150" s="47">
        <v>32282</v>
      </c>
      <c r="G150" s="48">
        <v>984</v>
      </c>
    </row>
    <row r="151" spans="1:7" ht="14.25" x14ac:dyDescent="0.45">
      <c r="A151" s="44" t="s">
        <v>1373</v>
      </c>
      <c r="B151" s="45">
        <v>156848</v>
      </c>
      <c r="C151" s="46">
        <v>148</v>
      </c>
      <c r="D151" s="209"/>
      <c r="E151" s="38" t="s">
        <v>1374</v>
      </c>
      <c r="F151" s="47">
        <v>127073</v>
      </c>
      <c r="G151" s="48">
        <v>211</v>
      </c>
    </row>
    <row r="152" spans="1:7" ht="14.25" x14ac:dyDescent="0.45">
      <c r="A152" s="44" t="s">
        <v>1375</v>
      </c>
      <c r="B152" s="45">
        <v>155484</v>
      </c>
      <c r="C152" s="46">
        <v>149</v>
      </c>
      <c r="D152" s="209"/>
      <c r="E152" s="38" t="s">
        <v>1376</v>
      </c>
      <c r="F152" s="47">
        <v>113892</v>
      </c>
      <c r="G152" s="48">
        <v>239</v>
      </c>
    </row>
    <row r="153" spans="1:7" ht="14.25" x14ac:dyDescent="0.45">
      <c r="A153" s="44" t="s">
        <v>1377</v>
      </c>
      <c r="B153" s="45">
        <v>155172</v>
      </c>
      <c r="C153" s="46">
        <v>150</v>
      </c>
      <c r="D153" s="209"/>
      <c r="E153" s="38" t="s">
        <v>1378</v>
      </c>
      <c r="F153" s="47">
        <v>67054</v>
      </c>
      <c r="G153" s="48">
        <v>443</v>
      </c>
    </row>
    <row r="154" spans="1:7" ht="14.25" x14ac:dyDescent="0.45">
      <c r="A154" s="44" t="s">
        <v>1379</v>
      </c>
      <c r="B154" s="45">
        <v>154934</v>
      </c>
      <c r="C154" s="46">
        <v>151</v>
      </c>
      <c r="D154" s="209"/>
      <c r="E154" s="38" t="s">
        <v>1380</v>
      </c>
      <c r="F154" s="47">
        <v>131020</v>
      </c>
      <c r="G154" s="48">
        <v>201</v>
      </c>
    </row>
    <row r="155" spans="1:7" ht="14.25" x14ac:dyDescent="0.45">
      <c r="A155" s="44" t="s">
        <v>1381</v>
      </c>
      <c r="B155" s="45">
        <v>154516</v>
      </c>
      <c r="C155" s="46">
        <v>152</v>
      </c>
      <c r="D155" s="209"/>
      <c r="E155" s="38" t="s">
        <v>1382</v>
      </c>
      <c r="F155" s="47">
        <v>55821</v>
      </c>
      <c r="G155" s="48">
        <v>537</v>
      </c>
    </row>
    <row r="156" spans="1:7" ht="14.25" x14ac:dyDescent="0.45">
      <c r="A156" s="44" t="s">
        <v>1383</v>
      </c>
      <c r="B156" s="45">
        <v>154410</v>
      </c>
      <c r="C156" s="46">
        <v>153</v>
      </c>
      <c r="D156" s="209"/>
      <c r="E156" s="38" t="s">
        <v>1185</v>
      </c>
      <c r="F156" s="47">
        <v>362548</v>
      </c>
      <c r="G156" s="48">
        <v>46</v>
      </c>
    </row>
    <row r="157" spans="1:7" ht="14.25" x14ac:dyDescent="0.45">
      <c r="A157" s="44" t="s">
        <v>1384</v>
      </c>
      <c r="B157" s="45">
        <v>153772</v>
      </c>
      <c r="C157" s="46">
        <v>154</v>
      </c>
      <c r="D157" s="209"/>
      <c r="E157" s="38" t="s">
        <v>1385</v>
      </c>
      <c r="F157" s="47">
        <v>38759</v>
      </c>
      <c r="G157" s="48">
        <v>813</v>
      </c>
    </row>
    <row r="158" spans="1:7" ht="14.25" x14ac:dyDescent="0.45">
      <c r="A158" s="44" t="s">
        <v>1386</v>
      </c>
      <c r="B158" s="45">
        <v>153618</v>
      </c>
      <c r="C158" s="46">
        <v>155</v>
      </c>
      <c r="D158" s="209"/>
      <c r="E158" s="38" t="s">
        <v>1387</v>
      </c>
      <c r="F158" s="47">
        <v>64815</v>
      </c>
      <c r="G158" s="48">
        <v>463</v>
      </c>
    </row>
    <row r="159" spans="1:7" ht="14.25" x14ac:dyDescent="0.45">
      <c r="A159" s="44" t="s">
        <v>1388</v>
      </c>
      <c r="B159" s="45">
        <v>152015</v>
      </c>
      <c r="C159" s="46">
        <v>156</v>
      </c>
      <c r="D159" s="209"/>
      <c r="E159" s="38" t="s">
        <v>1389</v>
      </c>
      <c r="F159" s="47">
        <v>51089</v>
      </c>
      <c r="G159" s="48">
        <v>600</v>
      </c>
    </row>
    <row r="160" spans="1:7" ht="14.25" x14ac:dyDescent="0.45">
      <c r="A160" s="44" t="s">
        <v>1390</v>
      </c>
      <c r="B160" s="45">
        <v>151986</v>
      </c>
      <c r="C160" s="46">
        <v>157</v>
      </c>
      <c r="D160" s="209"/>
      <c r="E160" s="38" t="s">
        <v>1349</v>
      </c>
      <c r="F160" s="47">
        <v>165473</v>
      </c>
      <c r="G160" s="48">
        <v>135</v>
      </c>
    </row>
    <row r="161" spans="1:7" ht="14.25" x14ac:dyDescent="0.45">
      <c r="A161" s="44" t="s">
        <v>1391</v>
      </c>
      <c r="B161" s="45">
        <v>150407</v>
      </c>
      <c r="C161" s="46">
        <v>158</v>
      </c>
      <c r="D161" s="209"/>
      <c r="E161" s="38" t="s">
        <v>1392</v>
      </c>
      <c r="F161" s="47">
        <v>133254</v>
      </c>
      <c r="G161" s="48">
        <v>194</v>
      </c>
    </row>
    <row r="162" spans="1:7" ht="14.25" x14ac:dyDescent="0.45">
      <c r="A162" s="44" t="s">
        <v>1393</v>
      </c>
      <c r="B162" s="45">
        <v>150299</v>
      </c>
      <c r="C162" s="46">
        <v>159</v>
      </c>
      <c r="D162" s="209"/>
      <c r="E162" s="38" t="s">
        <v>1394</v>
      </c>
      <c r="F162" s="47">
        <v>57685</v>
      </c>
      <c r="G162" s="48">
        <v>520</v>
      </c>
    </row>
    <row r="163" spans="1:7" ht="14.25" x14ac:dyDescent="0.45">
      <c r="A163" s="44" t="s">
        <v>1246</v>
      </c>
      <c r="B163" s="45">
        <v>150186</v>
      </c>
      <c r="C163" s="46">
        <v>160</v>
      </c>
      <c r="D163" s="209"/>
      <c r="E163" s="38" t="s">
        <v>1395</v>
      </c>
      <c r="F163" s="47">
        <v>90325</v>
      </c>
      <c r="G163" s="48">
        <v>305</v>
      </c>
    </row>
    <row r="164" spans="1:7" ht="14.25" x14ac:dyDescent="0.45">
      <c r="A164" s="44" t="s">
        <v>1396</v>
      </c>
      <c r="B164" s="45">
        <v>150166</v>
      </c>
      <c r="C164" s="46">
        <v>161</v>
      </c>
      <c r="D164" s="209"/>
      <c r="E164" s="38" t="s">
        <v>1397</v>
      </c>
      <c r="F164" s="47">
        <v>65719</v>
      </c>
      <c r="G164" s="48">
        <v>459</v>
      </c>
    </row>
    <row r="165" spans="1:7" ht="14.25" x14ac:dyDescent="0.45">
      <c r="A165" s="44" t="s">
        <v>1398</v>
      </c>
      <c r="B165" s="45">
        <v>149802</v>
      </c>
      <c r="C165" s="46">
        <v>162</v>
      </c>
      <c r="D165" s="209"/>
      <c r="E165" s="38" t="s">
        <v>1399</v>
      </c>
      <c r="F165" s="47">
        <v>76114</v>
      </c>
      <c r="G165" s="48">
        <v>379</v>
      </c>
    </row>
    <row r="166" spans="1:7" ht="14.25" x14ac:dyDescent="0.45">
      <c r="A166" s="44" t="s">
        <v>1400</v>
      </c>
      <c r="B166" s="45">
        <v>149664</v>
      </c>
      <c r="C166" s="46">
        <v>163</v>
      </c>
      <c r="D166" s="209"/>
      <c r="E166" s="38" t="s">
        <v>1401</v>
      </c>
      <c r="F166" s="47">
        <v>32433</v>
      </c>
      <c r="G166" s="48">
        <v>979</v>
      </c>
    </row>
    <row r="167" spans="1:7" ht="14.25" x14ac:dyDescent="0.45">
      <c r="A167" s="44" t="s">
        <v>1279</v>
      </c>
      <c r="B167" s="45">
        <v>149476</v>
      </c>
      <c r="C167" s="46">
        <v>164</v>
      </c>
      <c r="D167" s="209"/>
      <c r="E167" s="38" t="s">
        <v>1402</v>
      </c>
      <c r="F167" s="47">
        <v>69756</v>
      </c>
      <c r="G167" s="48">
        <v>424</v>
      </c>
    </row>
    <row r="168" spans="1:7" ht="14.25" x14ac:dyDescent="0.45">
      <c r="A168" s="44" t="s">
        <v>1403</v>
      </c>
      <c r="B168" s="45">
        <v>147909</v>
      </c>
      <c r="C168" s="46">
        <v>165</v>
      </c>
      <c r="D168" s="209"/>
      <c r="E168" s="38" t="s">
        <v>1404</v>
      </c>
      <c r="F168" s="47">
        <v>124614</v>
      </c>
      <c r="G168" s="48">
        <v>218</v>
      </c>
    </row>
    <row r="169" spans="1:7" ht="14.25" x14ac:dyDescent="0.45">
      <c r="A169" s="44" t="s">
        <v>1405</v>
      </c>
      <c r="B169" s="45">
        <v>147906</v>
      </c>
      <c r="C169" s="46">
        <v>166</v>
      </c>
      <c r="D169" s="209"/>
      <c r="E169" s="38" t="s">
        <v>1406</v>
      </c>
      <c r="F169" s="47">
        <v>51518</v>
      </c>
      <c r="G169" s="48">
        <v>589</v>
      </c>
    </row>
    <row r="170" spans="1:7" ht="14.25" x14ac:dyDescent="0.45">
      <c r="A170" s="44" t="s">
        <v>1407</v>
      </c>
      <c r="B170" s="45">
        <v>147357</v>
      </c>
      <c r="C170" s="46">
        <v>167</v>
      </c>
      <c r="D170" s="209"/>
      <c r="E170" s="38" t="s">
        <v>1408</v>
      </c>
      <c r="F170" s="47">
        <v>50777</v>
      </c>
      <c r="G170" s="48">
        <v>606</v>
      </c>
    </row>
    <row r="171" spans="1:7" ht="14.25" x14ac:dyDescent="0.45">
      <c r="A171" s="44" t="s">
        <v>1409</v>
      </c>
      <c r="B171" s="45">
        <v>146924</v>
      </c>
      <c r="C171" s="46">
        <v>168</v>
      </c>
      <c r="D171" s="209"/>
      <c r="E171" s="38" t="s">
        <v>1319</v>
      </c>
      <c r="F171" s="47">
        <v>185865</v>
      </c>
      <c r="G171" s="48">
        <v>118</v>
      </c>
    </row>
    <row r="172" spans="1:7" ht="14.25" x14ac:dyDescent="0.45">
      <c r="A172" s="44" t="s">
        <v>1410</v>
      </c>
      <c r="B172" s="45">
        <v>146440</v>
      </c>
      <c r="C172" s="46">
        <v>169</v>
      </c>
      <c r="D172" s="209"/>
      <c r="E172" s="38" t="s">
        <v>1411</v>
      </c>
      <c r="F172" s="47">
        <v>105544</v>
      </c>
      <c r="G172" s="48">
        <v>260</v>
      </c>
    </row>
    <row r="173" spans="1:7" ht="14.25" x14ac:dyDescent="0.45">
      <c r="A173" s="44" t="s">
        <v>1412</v>
      </c>
      <c r="B173" s="45">
        <v>146088</v>
      </c>
      <c r="C173" s="46">
        <v>170</v>
      </c>
      <c r="D173" s="209"/>
      <c r="E173" s="38" t="s">
        <v>1413</v>
      </c>
      <c r="F173" s="47">
        <v>34615</v>
      </c>
      <c r="G173" s="48">
        <v>922</v>
      </c>
    </row>
    <row r="174" spans="1:7" ht="14.25" x14ac:dyDescent="0.45">
      <c r="A174" s="44" t="s">
        <v>1414</v>
      </c>
      <c r="B174" s="45">
        <v>145565</v>
      </c>
      <c r="C174" s="46">
        <v>171</v>
      </c>
      <c r="D174" s="209"/>
      <c r="E174" s="38" t="s">
        <v>1415</v>
      </c>
      <c r="F174" s="47">
        <v>36390</v>
      </c>
      <c r="G174" s="48">
        <v>872</v>
      </c>
    </row>
    <row r="175" spans="1:7" ht="14.25" x14ac:dyDescent="0.45">
      <c r="A175" s="44" t="s">
        <v>1416</v>
      </c>
      <c r="B175" s="45">
        <v>145066</v>
      </c>
      <c r="C175" s="46">
        <v>172</v>
      </c>
      <c r="D175" s="209"/>
      <c r="E175" s="38" t="s">
        <v>1417</v>
      </c>
      <c r="F175" s="47">
        <v>71144</v>
      </c>
      <c r="G175" s="48">
        <v>412</v>
      </c>
    </row>
    <row r="176" spans="1:7" ht="14.25" x14ac:dyDescent="0.45">
      <c r="A176" s="44" t="s">
        <v>1418</v>
      </c>
      <c r="B176" s="45">
        <v>142256</v>
      </c>
      <c r="C176" s="46">
        <v>173</v>
      </c>
      <c r="D176" s="209"/>
      <c r="E176" s="38" t="s">
        <v>1419</v>
      </c>
      <c r="F176" s="47">
        <v>51177</v>
      </c>
      <c r="G176" s="48">
        <v>597</v>
      </c>
    </row>
    <row r="177" spans="1:7" ht="14.25" x14ac:dyDescent="0.45">
      <c r="A177" s="44" t="s">
        <v>1420</v>
      </c>
      <c r="B177" s="45">
        <v>141936</v>
      </c>
      <c r="C177" s="46">
        <v>174</v>
      </c>
      <c r="D177" s="209"/>
      <c r="E177" s="38" t="s">
        <v>1421</v>
      </c>
      <c r="F177" s="47">
        <v>36422</v>
      </c>
      <c r="G177" s="48">
        <v>870</v>
      </c>
    </row>
    <row r="178" spans="1:7" ht="14.25" x14ac:dyDescent="0.45">
      <c r="A178" s="44" t="s">
        <v>1422</v>
      </c>
      <c r="B178" s="45">
        <v>140786</v>
      </c>
      <c r="C178" s="46">
        <v>175</v>
      </c>
      <c r="D178" s="209"/>
      <c r="E178" s="38" t="s">
        <v>1423</v>
      </c>
      <c r="F178" s="47">
        <v>35539</v>
      </c>
      <c r="G178" s="48">
        <v>890</v>
      </c>
    </row>
    <row r="179" spans="1:7" ht="14.25" x14ac:dyDescent="0.45">
      <c r="A179" s="44" t="s">
        <v>1424</v>
      </c>
      <c r="B179" s="45">
        <v>139353</v>
      </c>
      <c r="C179" s="46">
        <v>176</v>
      </c>
      <c r="D179" s="209"/>
      <c r="E179" s="38" t="s">
        <v>1425</v>
      </c>
      <c r="F179" s="47">
        <v>37050</v>
      </c>
      <c r="G179" s="48">
        <v>850</v>
      </c>
    </row>
    <row r="180" spans="1:7" ht="14.25" x14ac:dyDescent="0.45">
      <c r="A180" s="44" t="s">
        <v>1426</v>
      </c>
      <c r="B180" s="45">
        <v>139335</v>
      </c>
      <c r="C180" s="46">
        <v>177</v>
      </c>
      <c r="D180" s="209"/>
      <c r="E180" s="38" t="s">
        <v>1146</v>
      </c>
      <c r="F180" s="47">
        <v>548369</v>
      </c>
      <c r="G180" s="48">
        <v>25</v>
      </c>
    </row>
    <row r="181" spans="1:7" ht="14.25" x14ac:dyDescent="0.45">
      <c r="A181" s="44" t="s">
        <v>1427</v>
      </c>
      <c r="B181" s="45">
        <v>139302</v>
      </c>
      <c r="C181" s="46">
        <v>178</v>
      </c>
      <c r="D181" s="209"/>
      <c r="E181" s="38" t="s">
        <v>1428</v>
      </c>
      <c r="F181" s="47">
        <v>62546</v>
      </c>
      <c r="G181" s="48">
        <v>476</v>
      </c>
    </row>
    <row r="182" spans="1:7" ht="14.25" x14ac:dyDescent="0.45">
      <c r="A182" s="44" t="s">
        <v>1429</v>
      </c>
      <c r="B182" s="45">
        <v>138811</v>
      </c>
      <c r="C182" s="46">
        <v>179</v>
      </c>
      <c r="D182" s="209"/>
      <c r="E182" s="38" t="s">
        <v>1430</v>
      </c>
      <c r="F182" s="47">
        <v>46264</v>
      </c>
      <c r="G182" s="48">
        <v>677</v>
      </c>
    </row>
    <row r="183" spans="1:7" ht="14.25" x14ac:dyDescent="0.45">
      <c r="A183" s="44" t="s">
        <v>1431</v>
      </c>
      <c r="B183" s="45">
        <v>138776</v>
      </c>
      <c r="C183" s="46">
        <v>180</v>
      </c>
      <c r="D183" s="209"/>
      <c r="E183" s="38" t="s">
        <v>1432</v>
      </c>
      <c r="F183" s="47">
        <v>54875</v>
      </c>
      <c r="G183" s="48">
        <v>548</v>
      </c>
    </row>
    <row r="184" spans="1:7" ht="14.25" x14ac:dyDescent="0.45">
      <c r="A184" s="44" t="s">
        <v>1433</v>
      </c>
      <c r="B184" s="45">
        <v>138742</v>
      </c>
      <c r="C184" s="46">
        <v>181</v>
      </c>
      <c r="D184" s="209"/>
      <c r="E184" s="38" t="s">
        <v>1434</v>
      </c>
      <c r="F184" s="47">
        <v>37237</v>
      </c>
      <c r="G184" s="48">
        <v>843</v>
      </c>
    </row>
    <row r="185" spans="1:7" ht="14.25" x14ac:dyDescent="0.45">
      <c r="A185" s="44" t="s">
        <v>1435</v>
      </c>
      <c r="B185" s="45">
        <v>138660</v>
      </c>
      <c r="C185" s="46">
        <v>182</v>
      </c>
      <c r="D185" s="209"/>
      <c r="E185" s="38" t="s">
        <v>1436</v>
      </c>
      <c r="F185" s="47">
        <v>49167</v>
      </c>
      <c r="G185" s="48">
        <v>628</v>
      </c>
    </row>
    <row r="186" spans="1:7" ht="14.25" x14ac:dyDescent="0.45">
      <c r="A186" s="44" t="s">
        <v>1437</v>
      </c>
      <c r="B186" s="45">
        <v>138028</v>
      </c>
      <c r="C186" s="46">
        <v>183</v>
      </c>
      <c r="D186" s="209"/>
      <c r="E186" s="38" t="s">
        <v>1438</v>
      </c>
      <c r="F186" s="47">
        <v>63739</v>
      </c>
      <c r="G186" s="48">
        <v>472</v>
      </c>
    </row>
    <row r="187" spans="1:7" ht="14.25" x14ac:dyDescent="0.45">
      <c r="A187" s="44" t="s">
        <v>1439</v>
      </c>
      <c r="B187" s="45">
        <v>137555</v>
      </c>
      <c r="C187" s="46">
        <v>184</v>
      </c>
      <c r="D187" s="209"/>
      <c r="E187" s="38" t="s">
        <v>1440</v>
      </c>
      <c r="F187" s="47">
        <v>58233</v>
      </c>
      <c r="G187" s="48">
        <v>514</v>
      </c>
    </row>
    <row r="188" spans="1:7" ht="14.25" x14ac:dyDescent="0.45">
      <c r="A188" s="44" t="s">
        <v>1441</v>
      </c>
      <c r="B188" s="45">
        <v>136955</v>
      </c>
      <c r="C188" s="46">
        <v>185</v>
      </c>
      <c r="D188" s="209"/>
      <c r="E188" s="38" t="s">
        <v>1442</v>
      </c>
      <c r="F188" s="47">
        <v>35442</v>
      </c>
      <c r="G188" s="48">
        <v>894</v>
      </c>
    </row>
    <row r="189" spans="1:7" ht="14.25" x14ac:dyDescent="0.45">
      <c r="A189" s="44" t="s">
        <v>1443</v>
      </c>
      <c r="B189" s="45">
        <v>136517</v>
      </c>
      <c r="C189" s="46">
        <v>186</v>
      </c>
      <c r="D189" s="209"/>
      <c r="E189" s="38" t="s">
        <v>1444</v>
      </c>
      <c r="F189" s="47">
        <v>87226</v>
      </c>
      <c r="G189" s="48">
        <v>320</v>
      </c>
    </row>
    <row r="190" spans="1:7" ht="14.25" x14ac:dyDescent="0.45">
      <c r="A190" s="44" t="s">
        <v>1143</v>
      </c>
      <c r="B190" s="45">
        <v>136315</v>
      </c>
      <c r="C190" s="46">
        <v>187</v>
      </c>
      <c r="D190" s="209"/>
      <c r="E190" s="38" t="s">
        <v>1315</v>
      </c>
      <c r="F190" s="47">
        <v>187793</v>
      </c>
      <c r="G190" s="48">
        <v>116</v>
      </c>
    </row>
    <row r="191" spans="1:7" ht="14.25" x14ac:dyDescent="0.45">
      <c r="A191" s="44" t="s">
        <v>1445</v>
      </c>
      <c r="B191" s="45">
        <v>136095</v>
      </c>
      <c r="C191" s="46">
        <v>188</v>
      </c>
      <c r="D191" s="209"/>
      <c r="E191" s="38" t="s">
        <v>1291</v>
      </c>
      <c r="F191" s="47">
        <v>208624</v>
      </c>
      <c r="G191" s="48">
        <v>102</v>
      </c>
    </row>
    <row r="192" spans="1:7" ht="14.25" x14ac:dyDescent="0.45">
      <c r="A192" s="44" t="s">
        <v>1446</v>
      </c>
      <c r="B192" s="45">
        <v>134443</v>
      </c>
      <c r="C192" s="46">
        <v>189</v>
      </c>
      <c r="D192" s="209"/>
      <c r="E192" s="38" t="s">
        <v>1447</v>
      </c>
      <c r="F192" s="47">
        <v>54414</v>
      </c>
      <c r="G192" s="48">
        <v>556</v>
      </c>
    </row>
    <row r="193" spans="1:7" ht="14.25" x14ac:dyDescent="0.45">
      <c r="A193" s="44" t="s">
        <v>1448</v>
      </c>
      <c r="B193" s="45">
        <v>134231</v>
      </c>
      <c r="C193" s="46">
        <v>190</v>
      </c>
      <c r="D193" s="209"/>
      <c r="E193" s="38" t="s">
        <v>1197</v>
      </c>
      <c r="F193" s="47">
        <v>317848</v>
      </c>
      <c r="G193" s="48">
        <v>52</v>
      </c>
    </row>
    <row r="194" spans="1:7" ht="14.25" x14ac:dyDescent="0.45">
      <c r="A194" s="44" t="s">
        <v>1449</v>
      </c>
      <c r="B194" s="45">
        <v>134066</v>
      </c>
      <c r="C194" s="46">
        <v>191</v>
      </c>
      <c r="D194" s="209"/>
      <c r="E194" s="38" t="s">
        <v>1450</v>
      </c>
      <c r="F194" s="47">
        <v>55512</v>
      </c>
      <c r="G194" s="48">
        <v>539</v>
      </c>
    </row>
    <row r="195" spans="1:7" ht="14.25" x14ac:dyDescent="0.45">
      <c r="A195" s="44" t="s">
        <v>1451</v>
      </c>
      <c r="B195" s="45">
        <v>134034</v>
      </c>
      <c r="C195" s="46">
        <v>192</v>
      </c>
      <c r="D195" s="209"/>
      <c r="E195" s="38" t="s">
        <v>1452</v>
      </c>
      <c r="F195" s="47">
        <v>53180</v>
      </c>
      <c r="G195" s="48">
        <v>570</v>
      </c>
    </row>
    <row r="196" spans="1:7" ht="14.25" x14ac:dyDescent="0.45">
      <c r="A196" s="44" t="s">
        <v>1453</v>
      </c>
      <c r="B196" s="45">
        <v>133474</v>
      </c>
      <c r="C196" s="46">
        <v>193</v>
      </c>
      <c r="D196" s="209"/>
      <c r="E196" s="38" t="s">
        <v>1454</v>
      </c>
      <c r="F196" s="47">
        <v>34788</v>
      </c>
      <c r="G196" s="48">
        <v>910</v>
      </c>
    </row>
    <row r="197" spans="1:7" ht="14.25" x14ac:dyDescent="0.45">
      <c r="A197" s="44" t="s">
        <v>1392</v>
      </c>
      <c r="B197" s="45">
        <v>133254</v>
      </c>
      <c r="C197" s="46">
        <v>194</v>
      </c>
      <c r="D197" s="209"/>
      <c r="E197" s="38" t="s">
        <v>1455</v>
      </c>
      <c r="F197" s="47">
        <v>54194</v>
      </c>
      <c r="G197" s="48">
        <v>562</v>
      </c>
    </row>
    <row r="198" spans="1:7" ht="14.25" x14ac:dyDescent="0.45">
      <c r="A198" s="44" t="s">
        <v>1456</v>
      </c>
      <c r="B198" s="45">
        <v>132645</v>
      </c>
      <c r="C198" s="46">
        <v>195</v>
      </c>
      <c r="D198" s="209"/>
      <c r="E198" s="38" t="s">
        <v>1457</v>
      </c>
      <c r="F198" s="47">
        <v>62335</v>
      </c>
      <c r="G198" s="48">
        <v>480</v>
      </c>
    </row>
    <row r="199" spans="1:7" ht="14.25" x14ac:dyDescent="0.45">
      <c r="A199" s="44" t="s">
        <v>1458</v>
      </c>
      <c r="B199" s="45">
        <v>132466</v>
      </c>
      <c r="C199" s="46">
        <v>196</v>
      </c>
      <c r="D199" s="209"/>
      <c r="E199" s="38" t="s">
        <v>1459</v>
      </c>
      <c r="F199" s="47">
        <v>40102</v>
      </c>
      <c r="G199" s="48">
        <v>786</v>
      </c>
    </row>
    <row r="200" spans="1:7" ht="14.25" x14ac:dyDescent="0.45">
      <c r="A200" s="44" t="s">
        <v>1460</v>
      </c>
      <c r="B200" s="45">
        <v>132457</v>
      </c>
      <c r="C200" s="46">
        <v>197</v>
      </c>
      <c r="D200" s="209"/>
      <c r="E200" s="38" t="s">
        <v>1461</v>
      </c>
      <c r="F200" s="47">
        <v>92660</v>
      </c>
      <c r="G200" s="48">
        <v>299</v>
      </c>
    </row>
    <row r="201" spans="1:7" ht="14.25" x14ac:dyDescent="0.45">
      <c r="A201" s="44" t="s">
        <v>1462</v>
      </c>
      <c r="B201" s="45">
        <v>131896</v>
      </c>
      <c r="C201" s="46">
        <v>198</v>
      </c>
      <c r="D201" s="209"/>
      <c r="E201" s="38" t="s">
        <v>1463</v>
      </c>
      <c r="F201" s="47">
        <v>43395</v>
      </c>
      <c r="G201" s="48">
        <v>719</v>
      </c>
    </row>
    <row r="202" spans="1:7" ht="14.25" x14ac:dyDescent="0.45">
      <c r="A202" s="44" t="s">
        <v>1464</v>
      </c>
      <c r="B202" s="45">
        <v>131860</v>
      </c>
      <c r="C202" s="46">
        <v>199</v>
      </c>
      <c r="D202" s="209"/>
      <c r="E202" s="38" t="s">
        <v>1213</v>
      </c>
      <c r="F202" s="47">
        <v>294795</v>
      </c>
      <c r="G202" s="48">
        <v>60</v>
      </c>
    </row>
    <row r="203" spans="1:7" ht="14.25" x14ac:dyDescent="0.45">
      <c r="A203" s="44" t="s">
        <v>1286</v>
      </c>
      <c r="B203" s="45">
        <v>131289</v>
      </c>
      <c r="C203" s="46">
        <v>200</v>
      </c>
      <c r="D203" s="209"/>
      <c r="E203" s="38" t="s">
        <v>1465</v>
      </c>
      <c r="F203" s="47">
        <v>31860</v>
      </c>
      <c r="G203" s="48">
        <v>1000</v>
      </c>
    </row>
    <row r="204" spans="1:7" ht="14.25" x14ac:dyDescent="0.45">
      <c r="A204" s="44" t="s">
        <v>1380</v>
      </c>
      <c r="B204" s="45">
        <v>131020</v>
      </c>
      <c r="C204" s="46">
        <v>201</v>
      </c>
      <c r="D204" s="209"/>
      <c r="E204" s="38" t="s">
        <v>1466</v>
      </c>
      <c r="F204" s="47">
        <v>32287</v>
      </c>
      <c r="G204" s="48">
        <v>983</v>
      </c>
    </row>
    <row r="205" spans="1:7" ht="14.25" x14ac:dyDescent="0.45">
      <c r="A205" s="44" t="s">
        <v>1467</v>
      </c>
      <c r="B205" s="45">
        <v>130793</v>
      </c>
      <c r="C205" s="46">
        <v>202</v>
      </c>
      <c r="D205" s="209"/>
      <c r="E205" s="38" t="s">
        <v>1221</v>
      </c>
      <c r="F205" s="47">
        <v>270097</v>
      </c>
      <c r="G205" s="48">
        <v>64</v>
      </c>
    </row>
    <row r="206" spans="1:7" ht="14.25" x14ac:dyDescent="0.45">
      <c r="A206" s="44" t="s">
        <v>1468</v>
      </c>
      <c r="B206" s="45">
        <v>130419</v>
      </c>
      <c r="C206" s="46">
        <v>203</v>
      </c>
      <c r="D206" s="209"/>
      <c r="E206" s="38" t="s">
        <v>1469</v>
      </c>
      <c r="F206" s="47">
        <v>53771</v>
      </c>
      <c r="G206" s="48">
        <v>565</v>
      </c>
    </row>
    <row r="207" spans="1:7" ht="14.25" x14ac:dyDescent="0.45">
      <c r="A207" s="44" t="s">
        <v>1141</v>
      </c>
      <c r="B207" s="45">
        <v>129982</v>
      </c>
      <c r="C207" s="46">
        <v>204</v>
      </c>
      <c r="D207" s="209"/>
      <c r="E207" s="38" t="s">
        <v>1470</v>
      </c>
      <c r="F207" s="47">
        <v>35074</v>
      </c>
      <c r="G207" s="48">
        <v>903</v>
      </c>
    </row>
    <row r="208" spans="1:7" ht="14.25" x14ac:dyDescent="0.45">
      <c r="A208" s="44" t="s">
        <v>1240</v>
      </c>
      <c r="B208" s="45">
        <v>129405</v>
      </c>
      <c r="C208" s="46">
        <v>205</v>
      </c>
      <c r="D208" s="209"/>
      <c r="E208" s="38" t="s">
        <v>1471</v>
      </c>
      <c r="F208" s="47">
        <v>77492</v>
      </c>
      <c r="G208" s="48">
        <v>367</v>
      </c>
    </row>
    <row r="209" spans="1:7" ht="14.25" x14ac:dyDescent="0.45">
      <c r="A209" s="44" t="s">
        <v>1131</v>
      </c>
      <c r="B209" s="45">
        <v>129320</v>
      </c>
      <c r="C209" s="46">
        <v>206</v>
      </c>
      <c r="D209" s="209"/>
      <c r="E209" s="38" t="s">
        <v>1472</v>
      </c>
      <c r="F209" s="47">
        <v>35227</v>
      </c>
      <c r="G209" s="48">
        <v>900</v>
      </c>
    </row>
    <row r="210" spans="1:7" ht="14.25" x14ac:dyDescent="0.45">
      <c r="A210" s="44" t="s">
        <v>1473</v>
      </c>
      <c r="B210" s="45">
        <v>128935</v>
      </c>
      <c r="C210" s="46">
        <v>207</v>
      </c>
      <c r="D210" s="209"/>
      <c r="E210" s="38" t="s">
        <v>1474</v>
      </c>
      <c r="F210" s="47">
        <v>32242</v>
      </c>
      <c r="G210" s="48">
        <v>985</v>
      </c>
    </row>
    <row r="211" spans="1:7" ht="14.25" x14ac:dyDescent="0.45">
      <c r="A211" s="44" t="s">
        <v>1475</v>
      </c>
      <c r="B211" s="45">
        <v>128794</v>
      </c>
      <c r="C211" s="46">
        <v>208</v>
      </c>
      <c r="D211" s="209"/>
      <c r="E211" s="38" t="s">
        <v>1235</v>
      </c>
      <c r="F211" s="47">
        <v>253771</v>
      </c>
      <c r="G211" s="48">
        <v>72</v>
      </c>
    </row>
    <row r="212" spans="1:7" ht="14.25" x14ac:dyDescent="0.45">
      <c r="A212" s="44" t="s">
        <v>1476</v>
      </c>
      <c r="B212" s="45">
        <v>128727</v>
      </c>
      <c r="C212" s="46">
        <v>209</v>
      </c>
      <c r="D212" s="209"/>
      <c r="E212" s="38" t="s">
        <v>1477</v>
      </c>
      <c r="F212" s="47">
        <v>89591</v>
      </c>
      <c r="G212" s="48">
        <v>307</v>
      </c>
    </row>
    <row r="213" spans="1:7" ht="14.25" x14ac:dyDescent="0.45">
      <c r="A213" s="44" t="s">
        <v>1478</v>
      </c>
      <c r="B213" s="45">
        <v>127960</v>
      </c>
      <c r="C213" s="46">
        <v>210</v>
      </c>
      <c r="D213" s="209"/>
      <c r="E213" s="38" t="s">
        <v>1479</v>
      </c>
      <c r="F213" s="47">
        <v>37123</v>
      </c>
      <c r="G213" s="48">
        <v>848</v>
      </c>
    </row>
    <row r="214" spans="1:7" ht="14.25" x14ac:dyDescent="0.45">
      <c r="A214" s="44" t="s">
        <v>1374</v>
      </c>
      <c r="B214" s="45">
        <v>127073</v>
      </c>
      <c r="C214" s="46">
        <v>211</v>
      </c>
      <c r="D214" s="209"/>
      <c r="E214" s="38" t="s">
        <v>1369</v>
      </c>
      <c r="F214" s="47">
        <v>158121</v>
      </c>
      <c r="G214" s="48">
        <v>146</v>
      </c>
    </row>
    <row r="215" spans="1:7" ht="14.25" x14ac:dyDescent="0.45">
      <c r="A215" s="44" t="s">
        <v>1480</v>
      </c>
      <c r="B215" s="45">
        <v>126951</v>
      </c>
      <c r="C215" s="46">
        <v>212</v>
      </c>
      <c r="D215" s="209"/>
      <c r="E215" s="38" t="s">
        <v>1481</v>
      </c>
      <c r="F215" s="47">
        <v>38844</v>
      </c>
      <c r="G215" s="48">
        <v>811</v>
      </c>
    </row>
    <row r="216" spans="1:7" ht="14.25" x14ac:dyDescent="0.45">
      <c r="A216" s="44" t="s">
        <v>1110</v>
      </c>
      <c r="B216" s="45">
        <v>126399</v>
      </c>
      <c r="C216" s="46">
        <v>213</v>
      </c>
      <c r="D216" s="209"/>
      <c r="E216" s="38" t="s">
        <v>1482</v>
      </c>
      <c r="F216" s="47">
        <v>75134</v>
      </c>
      <c r="G216" s="48">
        <v>382</v>
      </c>
    </row>
    <row r="217" spans="1:7" ht="14.25" x14ac:dyDescent="0.45">
      <c r="A217" s="44" t="s">
        <v>1483</v>
      </c>
      <c r="B217" s="45">
        <v>126164</v>
      </c>
      <c r="C217" s="46">
        <v>214</v>
      </c>
      <c r="D217" s="209"/>
      <c r="E217" s="38" t="s">
        <v>1253</v>
      </c>
      <c r="F217" s="47">
        <v>231065</v>
      </c>
      <c r="G217" s="48">
        <v>82</v>
      </c>
    </row>
    <row r="218" spans="1:7" ht="14.25" x14ac:dyDescent="0.45">
      <c r="A218" s="44" t="s">
        <v>1484</v>
      </c>
      <c r="B218" s="45">
        <v>125653</v>
      </c>
      <c r="C218" s="46">
        <v>215</v>
      </c>
      <c r="D218" s="209"/>
      <c r="E218" s="38" t="s">
        <v>1485</v>
      </c>
      <c r="F218" s="47">
        <v>32015</v>
      </c>
      <c r="G218" s="48">
        <v>993</v>
      </c>
    </row>
    <row r="219" spans="1:7" ht="14.25" x14ac:dyDescent="0.45">
      <c r="A219" s="44" t="s">
        <v>1486</v>
      </c>
      <c r="B219" s="45">
        <v>125627</v>
      </c>
      <c r="C219" s="46">
        <v>216</v>
      </c>
      <c r="D219" s="209"/>
      <c r="E219" s="38" t="s">
        <v>1487</v>
      </c>
      <c r="F219" s="47">
        <v>76707</v>
      </c>
      <c r="G219" s="48">
        <v>372</v>
      </c>
    </row>
    <row r="220" spans="1:7" ht="14.25" x14ac:dyDescent="0.45">
      <c r="A220" s="44" t="s">
        <v>1488</v>
      </c>
      <c r="B220" s="45">
        <v>124839</v>
      </c>
      <c r="C220" s="46">
        <v>217</v>
      </c>
      <c r="D220" s="209"/>
      <c r="E220" s="38" t="s">
        <v>1462</v>
      </c>
      <c r="F220" s="47">
        <v>131896</v>
      </c>
      <c r="G220" s="48">
        <v>198</v>
      </c>
    </row>
    <row r="221" spans="1:7" ht="14.25" x14ac:dyDescent="0.45">
      <c r="A221" s="44" t="s">
        <v>1404</v>
      </c>
      <c r="B221" s="45">
        <v>124614</v>
      </c>
      <c r="C221" s="46">
        <v>218</v>
      </c>
      <c r="D221" s="209"/>
      <c r="E221" s="38" t="s">
        <v>1489</v>
      </c>
      <c r="F221" s="47">
        <v>71344</v>
      </c>
      <c r="G221" s="48">
        <v>410</v>
      </c>
    </row>
    <row r="222" spans="1:7" ht="14.25" x14ac:dyDescent="0.45">
      <c r="A222" s="44" t="s">
        <v>1490</v>
      </c>
      <c r="B222" s="45">
        <v>124321</v>
      </c>
      <c r="C222" s="46">
        <v>219</v>
      </c>
      <c r="D222" s="209"/>
      <c r="E222" s="38" t="s">
        <v>1491</v>
      </c>
      <c r="F222" s="47">
        <v>98958</v>
      </c>
      <c r="G222" s="48">
        <v>280</v>
      </c>
    </row>
    <row r="223" spans="1:7" ht="14.25" x14ac:dyDescent="0.45">
      <c r="A223" s="44" t="s">
        <v>1492</v>
      </c>
      <c r="B223" s="45">
        <v>124130</v>
      </c>
      <c r="C223" s="46">
        <v>220</v>
      </c>
      <c r="D223" s="209"/>
      <c r="E223" s="38" t="s">
        <v>1493</v>
      </c>
      <c r="F223" s="47">
        <v>50166</v>
      </c>
      <c r="G223" s="48">
        <v>615</v>
      </c>
    </row>
    <row r="224" spans="1:7" ht="14.25" x14ac:dyDescent="0.45">
      <c r="A224" s="44" t="s">
        <v>1494</v>
      </c>
      <c r="B224" s="45">
        <v>123952</v>
      </c>
      <c r="C224" s="46">
        <v>221</v>
      </c>
      <c r="D224" s="209"/>
      <c r="E224" s="38" t="s">
        <v>1495</v>
      </c>
      <c r="F224" s="47">
        <v>75135</v>
      </c>
      <c r="G224" s="48">
        <v>381</v>
      </c>
    </row>
    <row r="225" spans="1:7" ht="14.25" x14ac:dyDescent="0.45">
      <c r="A225" s="44" t="s">
        <v>1496</v>
      </c>
      <c r="B225" s="45">
        <v>122447</v>
      </c>
      <c r="C225" s="46">
        <v>222</v>
      </c>
      <c r="D225" s="209"/>
      <c r="E225" s="38" t="s">
        <v>1431</v>
      </c>
      <c r="F225" s="47">
        <v>138776</v>
      </c>
      <c r="G225" s="48">
        <v>180</v>
      </c>
    </row>
    <row r="226" spans="1:7" ht="14.25" x14ac:dyDescent="0.45">
      <c r="A226" s="44" t="s">
        <v>1497</v>
      </c>
      <c r="B226" s="45">
        <v>121684</v>
      </c>
      <c r="C226" s="46">
        <v>223</v>
      </c>
      <c r="D226" s="209"/>
      <c r="E226" s="38" t="s">
        <v>1498</v>
      </c>
      <c r="F226" s="47">
        <v>34650</v>
      </c>
      <c r="G226" s="48">
        <v>921</v>
      </c>
    </row>
    <row r="227" spans="1:7" ht="14.25" x14ac:dyDescent="0.45">
      <c r="A227" s="44" t="s">
        <v>1499</v>
      </c>
      <c r="B227" s="45">
        <v>121064</v>
      </c>
      <c r="C227" s="46">
        <v>224</v>
      </c>
      <c r="D227" s="209"/>
      <c r="E227" s="38" t="s">
        <v>1500</v>
      </c>
      <c r="F227" s="47">
        <v>54206</v>
      </c>
      <c r="G227" s="48">
        <v>561</v>
      </c>
    </row>
    <row r="228" spans="1:7" ht="14.25" x14ac:dyDescent="0.45">
      <c r="A228" s="44" t="s">
        <v>1370</v>
      </c>
      <c r="B228" s="45">
        <v>120124</v>
      </c>
      <c r="C228" s="46">
        <v>225</v>
      </c>
      <c r="D228" s="209"/>
      <c r="E228" s="38" t="s">
        <v>1501</v>
      </c>
      <c r="F228" s="47">
        <v>38659</v>
      </c>
      <c r="G228" s="48">
        <v>818</v>
      </c>
    </row>
    <row r="229" spans="1:7" ht="14.25" x14ac:dyDescent="0.45">
      <c r="A229" s="44" t="s">
        <v>1502</v>
      </c>
      <c r="B229" s="45">
        <v>119868</v>
      </c>
      <c r="C229" s="46">
        <v>226</v>
      </c>
      <c r="D229" s="209"/>
      <c r="E229" s="38" t="s">
        <v>1503</v>
      </c>
      <c r="F229" s="47">
        <v>102044</v>
      </c>
      <c r="G229" s="48">
        <v>269</v>
      </c>
    </row>
    <row r="230" spans="1:7" ht="14.25" x14ac:dyDescent="0.45">
      <c r="A230" s="44" t="s">
        <v>1504</v>
      </c>
      <c r="B230" s="45">
        <v>119778</v>
      </c>
      <c r="C230" s="46">
        <v>227</v>
      </c>
      <c r="D230" s="209"/>
      <c r="E230" s="38" t="s">
        <v>1505</v>
      </c>
      <c r="F230" s="47">
        <v>32165</v>
      </c>
      <c r="G230" s="48">
        <v>988</v>
      </c>
    </row>
    <row r="231" spans="1:7" ht="14.25" x14ac:dyDescent="0.45">
      <c r="A231" s="44" t="s">
        <v>1506</v>
      </c>
      <c r="B231" s="45">
        <v>119604</v>
      </c>
      <c r="C231" s="46">
        <v>228</v>
      </c>
      <c r="D231" s="209"/>
      <c r="E231" s="38" t="s">
        <v>1507</v>
      </c>
      <c r="F231" s="47">
        <v>34541</v>
      </c>
      <c r="G231" s="48">
        <v>924</v>
      </c>
    </row>
    <row r="232" spans="1:7" ht="14.25" x14ac:dyDescent="0.45">
      <c r="A232" s="44" t="s">
        <v>1331</v>
      </c>
      <c r="B232" s="45">
        <v>119175</v>
      </c>
      <c r="C232" s="46">
        <v>229</v>
      </c>
      <c r="D232" s="209"/>
      <c r="E232" s="38" t="s">
        <v>1111</v>
      </c>
      <c r="F232" s="47">
        <v>1072335</v>
      </c>
      <c r="G232" s="48">
        <v>7</v>
      </c>
    </row>
    <row r="233" spans="1:7" ht="14.25" x14ac:dyDescent="0.45">
      <c r="A233" s="44" t="s">
        <v>1508</v>
      </c>
      <c r="B233" s="45">
        <v>118390</v>
      </c>
      <c r="C233" s="46">
        <v>230</v>
      </c>
      <c r="D233" s="209"/>
      <c r="E233" s="38" t="s">
        <v>1509</v>
      </c>
      <c r="F233" s="47">
        <v>80190</v>
      </c>
      <c r="G233" s="48">
        <v>355</v>
      </c>
    </row>
    <row r="234" spans="1:7" ht="14.25" x14ac:dyDescent="0.45">
      <c r="A234" s="44" t="s">
        <v>1510</v>
      </c>
      <c r="B234" s="45">
        <v>117939</v>
      </c>
      <c r="C234" s="46">
        <v>231</v>
      </c>
      <c r="D234" s="209"/>
      <c r="E234" s="38" t="s">
        <v>1511</v>
      </c>
      <c r="F234" s="47">
        <v>101676</v>
      </c>
      <c r="G234" s="48">
        <v>271</v>
      </c>
    </row>
    <row r="235" spans="1:7" ht="14.25" x14ac:dyDescent="0.45">
      <c r="A235" s="44" t="s">
        <v>1512</v>
      </c>
      <c r="B235" s="45">
        <v>117774</v>
      </c>
      <c r="C235" s="46">
        <v>232</v>
      </c>
      <c r="D235" s="209"/>
      <c r="E235" s="38" t="s">
        <v>1513</v>
      </c>
      <c r="F235" s="47">
        <v>109230</v>
      </c>
      <c r="G235" s="48">
        <v>250</v>
      </c>
    </row>
    <row r="236" spans="1:7" ht="14.25" x14ac:dyDescent="0.45">
      <c r="A236" s="44" t="s">
        <v>1514</v>
      </c>
      <c r="B236" s="45">
        <v>115540</v>
      </c>
      <c r="C236" s="46">
        <v>233</v>
      </c>
      <c r="D236" s="209"/>
      <c r="E236" s="38" t="s">
        <v>1515</v>
      </c>
      <c r="F236" s="47">
        <v>54450</v>
      </c>
      <c r="G236" s="48">
        <v>555</v>
      </c>
    </row>
    <row r="237" spans="1:7" ht="14.25" x14ac:dyDescent="0.45">
      <c r="A237" s="44" t="s">
        <v>2088</v>
      </c>
      <c r="B237" s="45">
        <v>115385</v>
      </c>
      <c r="C237" s="46">
        <v>234</v>
      </c>
      <c r="D237" s="209"/>
      <c r="E237" s="38" t="s">
        <v>1516</v>
      </c>
      <c r="F237" s="47">
        <v>49158</v>
      </c>
      <c r="G237" s="48">
        <v>629</v>
      </c>
    </row>
    <row r="238" spans="1:7" ht="14.25" x14ac:dyDescent="0.45">
      <c r="A238" s="44" t="s">
        <v>1517</v>
      </c>
      <c r="B238" s="45">
        <v>115186</v>
      </c>
      <c r="C238" s="46">
        <v>235</v>
      </c>
      <c r="D238" s="209"/>
      <c r="E238" s="38" t="s">
        <v>1518</v>
      </c>
      <c r="F238" s="47">
        <v>65598</v>
      </c>
      <c r="G238" s="48">
        <v>460</v>
      </c>
    </row>
    <row r="239" spans="1:7" ht="14.25" x14ac:dyDescent="0.45">
      <c r="A239" s="44" t="s">
        <v>1519</v>
      </c>
      <c r="B239" s="45">
        <v>114859</v>
      </c>
      <c r="C239" s="46">
        <v>236</v>
      </c>
      <c r="D239" s="209"/>
      <c r="E239" s="38" t="s">
        <v>1520</v>
      </c>
      <c r="F239" s="47">
        <v>98675</v>
      </c>
      <c r="G239" s="48">
        <v>282</v>
      </c>
    </row>
    <row r="240" spans="1:7" ht="14.25" x14ac:dyDescent="0.45">
      <c r="A240" s="44" t="s">
        <v>1521</v>
      </c>
      <c r="B240" s="45">
        <v>114448</v>
      </c>
      <c r="C240" s="46">
        <v>237</v>
      </c>
      <c r="D240" s="209"/>
      <c r="E240" s="38" t="s">
        <v>1522</v>
      </c>
      <c r="F240" s="47">
        <v>74784</v>
      </c>
      <c r="G240" s="48">
        <v>384</v>
      </c>
    </row>
    <row r="241" spans="1:7" ht="14.25" x14ac:dyDescent="0.45">
      <c r="A241" s="44" t="s">
        <v>1245</v>
      </c>
      <c r="B241" s="45">
        <v>114034</v>
      </c>
      <c r="C241" s="46">
        <v>238</v>
      </c>
      <c r="D241" s="209"/>
      <c r="E241" s="38" t="s">
        <v>1237</v>
      </c>
      <c r="F241" s="47">
        <v>251772</v>
      </c>
      <c r="G241" s="48">
        <v>73</v>
      </c>
    </row>
    <row r="242" spans="1:7" ht="14.25" x14ac:dyDescent="0.45">
      <c r="A242" s="44" t="s">
        <v>1376</v>
      </c>
      <c r="B242" s="45">
        <v>113892</v>
      </c>
      <c r="C242" s="46">
        <v>239</v>
      </c>
      <c r="D242" s="209"/>
      <c r="E242" s="38" t="s">
        <v>1523</v>
      </c>
      <c r="F242" s="47">
        <v>51017</v>
      </c>
      <c r="G242" s="48">
        <v>602</v>
      </c>
    </row>
    <row r="243" spans="1:7" ht="14.25" x14ac:dyDescent="0.45">
      <c r="A243" s="44" t="s">
        <v>1524</v>
      </c>
      <c r="B243" s="45">
        <v>113468</v>
      </c>
      <c r="C243" s="46">
        <v>240</v>
      </c>
      <c r="D243" s="209"/>
      <c r="E243" s="38" t="s">
        <v>1525</v>
      </c>
      <c r="F243" s="47">
        <v>34698</v>
      </c>
      <c r="G243" s="48">
        <v>915</v>
      </c>
    </row>
    <row r="244" spans="1:7" ht="14.25" x14ac:dyDescent="0.45">
      <c r="A244" s="44" t="s">
        <v>1153</v>
      </c>
      <c r="B244" s="45">
        <v>113160</v>
      </c>
      <c r="C244" s="46">
        <v>241</v>
      </c>
      <c r="D244" s="209"/>
      <c r="E244" s="38" t="s">
        <v>1526</v>
      </c>
      <c r="F244" s="47">
        <v>48833</v>
      </c>
      <c r="G244" s="48">
        <v>631</v>
      </c>
    </row>
    <row r="245" spans="1:7" ht="14.25" x14ac:dyDescent="0.45">
      <c r="A245" s="44" t="s">
        <v>1527</v>
      </c>
      <c r="B245" s="45">
        <v>112736</v>
      </c>
      <c r="C245" s="46">
        <v>242</v>
      </c>
      <c r="D245" s="209"/>
      <c r="E245" s="38" t="s">
        <v>1388</v>
      </c>
      <c r="F245" s="47">
        <v>152015</v>
      </c>
      <c r="G245" s="48">
        <v>156</v>
      </c>
    </row>
    <row r="246" spans="1:7" ht="14.25" x14ac:dyDescent="0.45">
      <c r="A246" s="44" t="s">
        <v>1528</v>
      </c>
      <c r="B246" s="45">
        <v>112406</v>
      </c>
      <c r="C246" s="46">
        <v>243</v>
      </c>
      <c r="D246" s="209"/>
      <c r="E246" s="38" t="s">
        <v>1529</v>
      </c>
      <c r="F246" s="47">
        <v>37298</v>
      </c>
      <c r="G246" s="48">
        <v>842</v>
      </c>
    </row>
    <row r="247" spans="1:7" ht="14.25" x14ac:dyDescent="0.45">
      <c r="A247" s="44" t="s">
        <v>1530</v>
      </c>
      <c r="B247" s="45">
        <v>112332</v>
      </c>
      <c r="C247" s="46">
        <v>244</v>
      </c>
      <c r="D247" s="209"/>
      <c r="E247" s="38" t="s">
        <v>1531</v>
      </c>
      <c r="F247" s="47">
        <v>83731</v>
      </c>
      <c r="G247" s="48">
        <v>334</v>
      </c>
    </row>
    <row r="248" spans="1:7" ht="14.25" x14ac:dyDescent="0.45">
      <c r="A248" s="44" t="s">
        <v>1532</v>
      </c>
      <c r="B248" s="45">
        <v>112216</v>
      </c>
      <c r="C248" s="46">
        <v>245</v>
      </c>
      <c r="D248" s="209"/>
      <c r="E248" s="38" t="s">
        <v>1533</v>
      </c>
      <c r="F248" s="47">
        <v>35387</v>
      </c>
      <c r="G248" s="48">
        <v>897</v>
      </c>
    </row>
    <row r="249" spans="1:7" ht="14.25" x14ac:dyDescent="0.45">
      <c r="A249" s="44" t="s">
        <v>1534</v>
      </c>
      <c r="B249" s="45">
        <v>112144</v>
      </c>
      <c r="C249" s="46">
        <v>246</v>
      </c>
      <c r="D249" s="209"/>
      <c r="E249" s="38" t="s">
        <v>1535</v>
      </c>
      <c r="F249" s="47">
        <v>39270</v>
      </c>
      <c r="G249" s="48">
        <v>799</v>
      </c>
    </row>
    <row r="250" spans="1:7" ht="14.25" x14ac:dyDescent="0.45">
      <c r="A250" s="44" t="s">
        <v>1536</v>
      </c>
      <c r="B250" s="45">
        <v>112136</v>
      </c>
      <c r="C250" s="46">
        <v>247</v>
      </c>
      <c r="D250" s="209"/>
      <c r="E250" s="38" t="s">
        <v>1537</v>
      </c>
      <c r="F250" s="47">
        <v>41104</v>
      </c>
      <c r="G250" s="48">
        <v>763</v>
      </c>
    </row>
    <row r="251" spans="1:7" ht="14.25" x14ac:dyDescent="0.45">
      <c r="A251" s="44" t="s">
        <v>1538</v>
      </c>
      <c r="B251" s="45">
        <v>111641</v>
      </c>
      <c r="C251" s="46">
        <v>248</v>
      </c>
      <c r="D251" s="209"/>
      <c r="E251" s="38" t="s">
        <v>1539</v>
      </c>
      <c r="F251" s="47">
        <v>37903</v>
      </c>
      <c r="G251" s="48">
        <v>829</v>
      </c>
    </row>
    <row r="252" spans="1:7" ht="14.25" x14ac:dyDescent="0.45">
      <c r="A252" s="44" t="s">
        <v>1540</v>
      </c>
      <c r="B252" s="45">
        <v>109634</v>
      </c>
      <c r="C252" s="46">
        <v>249</v>
      </c>
      <c r="D252" s="209"/>
      <c r="E252" s="38" t="s">
        <v>1541</v>
      </c>
      <c r="F252" s="47">
        <v>96425</v>
      </c>
      <c r="G252" s="48">
        <v>286</v>
      </c>
    </row>
    <row r="253" spans="1:7" ht="14.25" x14ac:dyDescent="0.45">
      <c r="A253" s="44" t="s">
        <v>1513</v>
      </c>
      <c r="B253" s="45">
        <v>109230</v>
      </c>
      <c r="C253" s="46">
        <v>250</v>
      </c>
      <c r="D253" s="209"/>
      <c r="E253" s="38" t="s">
        <v>1542</v>
      </c>
      <c r="F253" s="47">
        <v>33494</v>
      </c>
      <c r="G253" s="48">
        <v>955</v>
      </c>
    </row>
    <row r="254" spans="1:7" ht="14.25" x14ac:dyDescent="0.45">
      <c r="A254" s="44" t="s">
        <v>1543</v>
      </c>
      <c r="B254" s="45">
        <v>109079</v>
      </c>
      <c r="C254" s="46">
        <v>251</v>
      </c>
      <c r="D254" s="209"/>
      <c r="E254" s="38" t="s">
        <v>1544</v>
      </c>
      <c r="F254" s="47">
        <v>73518</v>
      </c>
      <c r="G254" s="48">
        <v>391</v>
      </c>
    </row>
    <row r="255" spans="1:7" ht="14.25" x14ac:dyDescent="0.45">
      <c r="A255" s="44" t="s">
        <v>1545</v>
      </c>
      <c r="B255" s="45">
        <v>107866</v>
      </c>
      <c r="C255" s="46">
        <v>252</v>
      </c>
      <c r="D255" s="209"/>
      <c r="E255" s="38" t="s">
        <v>1546</v>
      </c>
      <c r="F255" s="47">
        <v>59055</v>
      </c>
      <c r="G255" s="48">
        <v>506</v>
      </c>
    </row>
    <row r="256" spans="1:7" ht="14.25" x14ac:dyDescent="0.45">
      <c r="A256" s="44" t="s">
        <v>1547</v>
      </c>
      <c r="B256" s="45">
        <v>107777</v>
      </c>
      <c r="C256" s="46">
        <v>253</v>
      </c>
      <c r="D256" s="209"/>
      <c r="E256" s="38" t="s">
        <v>1548</v>
      </c>
      <c r="F256" s="47">
        <v>31896</v>
      </c>
      <c r="G256" s="48">
        <v>997</v>
      </c>
    </row>
    <row r="257" spans="1:7" ht="14.25" x14ac:dyDescent="0.45">
      <c r="A257" s="44" t="s">
        <v>1549</v>
      </c>
      <c r="B257" s="45">
        <v>107244</v>
      </c>
      <c r="C257" s="46">
        <v>254</v>
      </c>
      <c r="D257" s="209"/>
      <c r="E257" s="38" t="s">
        <v>1550</v>
      </c>
      <c r="F257" s="47">
        <v>34770</v>
      </c>
      <c r="G257" s="48">
        <v>912</v>
      </c>
    </row>
    <row r="258" spans="1:7" ht="14.25" x14ac:dyDescent="0.45">
      <c r="A258" s="44" t="s">
        <v>1336</v>
      </c>
      <c r="B258" s="45">
        <v>107158</v>
      </c>
      <c r="C258" s="46">
        <v>255</v>
      </c>
      <c r="D258" s="209"/>
      <c r="E258" s="38" t="s">
        <v>1551</v>
      </c>
      <c r="F258" s="47">
        <v>37962</v>
      </c>
      <c r="G258" s="48">
        <v>827</v>
      </c>
    </row>
    <row r="259" spans="1:7" ht="14.25" x14ac:dyDescent="0.45">
      <c r="A259" s="44" t="s">
        <v>1552</v>
      </c>
      <c r="B259" s="45">
        <v>106682</v>
      </c>
      <c r="C259" s="46">
        <v>256</v>
      </c>
      <c r="D259" s="209"/>
      <c r="E259" s="38" t="s">
        <v>1553</v>
      </c>
      <c r="F259" s="47">
        <v>33745</v>
      </c>
      <c r="G259" s="48">
        <v>952</v>
      </c>
    </row>
    <row r="260" spans="1:7" ht="14.25" x14ac:dyDescent="0.45">
      <c r="A260" s="44" t="s">
        <v>1554</v>
      </c>
      <c r="B260" s="45">
        <v>106631</v>
      </c>
      <c r="C260" s="46">
        <v>257</v>
      </c>
      <c r="D260" s="209"/>
      <c r="E260" s="38" t="s">
        <v>1468</v>
      </c>
      <c r="F260" s="47">
        <v>130419</v>
      </c>
      <c r="G260" s="48">
        <v>203</v>
      </c>
    </row>
    <row r="261" spans="1:7" ht="14.25" x14ac:dyDescent="0.45">
      <c r="A261" s="44" t="s">
        <v>2066</v>
      </c>
      <c r="B261" s="45">
        <v>106481</v>
      </c>
      <c r="C261" s="46">
        <v>258</v>
      </c>
      <c r="D261" s="209"/>
      <c r="E261" s="38" t="s">
        <v>1555</v>
      </c>
      <c r="F261" s="47">
        <v>38516</v>
      </c>
      <c r="G261" s="48">
        <v>820</v>
      </c>
    </row>
    <row r="262" spans="1:7" ht="14.25" x14ac:dyDescent="0.45">
      <c r="A262" s="44" t="s">
        <v>1556</v>
      </c>
      <c r="B262" s="45">
        <v>105804</v>
      </c>
      <c r="C262" s="46">
        <v>259</v>
      </c>
      <c r="D262" s="209"/>
      <c r="E262" s="38" t="s">
        <v>1441</v>
      </c>
      <c r="F262" s="47">
        <v>136955</v>
      </c>
      <c r="G262" s="48">
        <v>185</v>
      </c>
    </row>
    <row r="263" spans="1:7" ht="14.25" x14ac:dyDescent="0.45">
      <c r="A263" s="44" t="s">
        <v>1411</v>
      </c>
      <c r="B263" s="45">
        <v>105544</v>
      </c>
      <c r="C263" s="46">
        <v>260</v>
      </c>
      <c r="D263" s="209"/>
      <c r="E263" s="38" t="s">
        <v>1557</v>
      </c>
      <c r="F263" s="47">
        <v>68046</v>
      </c>
      <c r="G263" s="48">
        <v>434</v>
      </c>
    </row>
    <row r="264" spans="1:7" ht="14.25" x14ac:dyDescent="0.45">
      <c r="A264" s="44" t="s">
        <v>1558</v>
      </c>
      <c r="B264" s="45">
        <v>104962</v>
      </c>
      <c r="C264" s="46">
        <v>261</v>
      </c>
      <c r="D264" s="209"/>
      <c r="E264" s="38" t="s">
        <v>1559</v>
      </c>
      <c r="F264" s="47">
        <v>42365</v>
      </c>
      <c r="G264" s="48">
        <v>740</v>
      </c>
    </row>
    <row r="265" spans="1:7" ht="14.25" x14ac:dyDescent="0.45">
      <c r="A265" s="44" t="s">
        <v>1560</v>
      </c>
      <c r="B265" s="45">
        <v>104281</v>
      </c>
      <c r="C265" s="46">
        <v>262</v>
      </c>
      <c r="D265" s="209"/>
      <c r="E265" s="38" t="s">
        <v>1561</v>
      </c>
      <c r="F265" s="47">
        <v>46574</v>
      </c>
      <c r="G265" s="48">
        <v>671</v>
      </c>
    </row>
    <row r="266" spans="1:7" ht="14.25" x14ac:dyDescent="0.45">
      <c r="A266" s="44" t="s">
        <v>1562</v>
      </c>
      <c r="B266" s="45">
        <v>104007</v>
      </c>
      <c r="C266" s="46">
        <v>263</v>
      </c>
      <c r="D266" s="209"/>
      <c r="E266" s="38" t="s">
        <v>1563</v>
      </c>
      <c r="F266" s="47">
        <v>46403</v>
      </c>
      <c r="G266" s="48">
        <v>676</v>
      </c>
    </row>
    <row r="267" spans="1:7" ht="14.25" x14ac:dyDescent="0.45">
      <c r="A267" s="44" t="s">
        <v>1564</v>
      </c>
      <c r="B267" s="45">
        <v>103242</v>
      </c>
      <c r="C267" s="46">
        <v>264</v>
      </c>
      <c r="D267" s="209"/>
      <c r="E267" s="38" t="s">
        <v>1199</v>
      </c>
      <c r="F267" s="47">
        <v>317070</v>
      </c>
      <c r="G267" s="48">
        <v>53</v>
      </c>
    </row>
    <row r="268" spans="1:7" ht="14.25" x14ac:dyDescent="0.45">
      <c r="A268" s="44" t="s">
        <v>1565</v>
      </c>
      <c r="B268" s="45">
        <v>103216</v>
      </c>
      <c r="C268" s="46">
        <v>265</v>
      </c>
      <c r="D268" s="209"/>
      <c r="E268" s="38" t="s">
        <v>1460</v>
      </c>
      <c r="F268" s="47">
        <v>132457</v>
      </c>
      <c r="G268" s="48">
        <v>197</v>
      </c>
    </row>
    <row r="269" spans="1:7" ht="14.25" x14ac:dyDescent="0.45">
      <c r="A269" s="44" t="s">
        <v>1566</v>
      </c>
      <c r="B269" s="45">
        <v>102718</v>
      </c>
      <c r="C269" s="46">
        <v>266</v>
      </c>
      <c r="D269" s="209"/>
      <c r="E269" s="38" t="s">
        <v>1324</v>
      </c>
      <c r="F269" s="47">
        <v>181934</v>
      </c>
      <c r="G269" s="48">
        <v>121</v>
      </c>
    </row>
    <row r="270" spans="1:7" ht="14.25" x14ac:dyDescent="0.45">
      <c r="A270" s="44" t="s">
        <v>1567</v>
      </c>
      <c r="B270" s="45">
        <v>102620</v>
      </c>
      <c r="C270" s="46">
        <v>267</v>
      </c>
      <c r="D270" s="209"/>
      <c r="E270" s="38" t="s">
        <v>1568</v>
      </c>
      <c r="F270" s="47">
        <v>41459</v>
      </c>
      <c r="G270" s="48">
        <v>756</v>
      </c>
    </row>
    <row r="271" spans="1:7" ht="14.25" x14ac:dyDescent="0.45">
      <c r="A271" s="44" t="s">
        <v>1277</v>
      </c>
      <c r="B271" s="45">
        <v>102239</v>
      </c>
      <c r="C271" s="46">
        <v>268</v>
      </c>
      <c r="D271" s="209"/>
      <c r="E271" s="38" t="s">
        <v>1569</v>
      </c>
      <c r="F271" s="47">
        <v>45032</v>
      </c>
      <c r="G271" s="48">
        <v>692</v>
      </c>
    </row>
    <row r="272" spans="1:7" ht="14.25" x14ac:dyDescent="0.45">
      <c r="A272" s="44" t="s">
        <v>1503</v>
      </c>
      <c r="B272" s="45">
        <v>102044</v>
      </c>
      <c r="C272" s="46">
        <v>269</v>
      </c>
      <c r="D272" s="209"/>
      <c r="E272" s="38" t="s">
        <v>1570</v>
      </c>
      <c r="F272" s="47">
        <v>80936</v>
      </c>
      <c r="G272" s="48">
        <v>351</v>
      </c>
    </row>
    <row r="273" spans="1:7" ht="14.25" x14ac:dyDescent="0.45">
      <c r="A273" s="44" t="s">
        <v>43</v>
      </c>
      <c r="B273" s="45">
        <v>101726</v>
      </c>
      <c r="C273" s="46">
        <v>270</v>
      </c>
      <c r="D273" s="209"/>
      <c r="E273" s="38" t="s">
        <v>1571</v>
      </c>
      <c r="F273" s="47">
        <v>42955</v>
      </c>
      <c r="G273" s="48">
        <v>723</v>
      </c>
    </row>
    <row r="274" spans="1:7" ht="14.25" x14ac:dyDescent="0.45">
      <c r="A274" s="44" t="s">
        <v>1511</v>
      </c>
      <c r="B274" s="45">
        <v>101676</v>
      </c>
      <c r="C274" s="46">
        <v>271</v>
      </c>
      <c r="D274" s="209"/>
      <c r="E274" s="38" t="s">
        <v>1572</v>
      </c>
      <c r="F274" s="47">
        <v>32772</v>
      </c>
      <c r="G274" s="48">
        <v>971</v>
      </c>
    </row>
    <row r="275" spans="1:7" ht="14.25" x14ac:dyDescent="0.45">
      <c r="A275" s="44" t="s">
        <v>1573</v>
      </c>
      <c r="B275" s="45">
        <v>100553</v>
      </c>
      <c r="C275" s="46">
        <v>272</v>
      </c>
      <c r="D275" s="209"/>
      <c r="E275" s="38" t="s">
        <v>1574</v>
      </c>
      <c r="F275" s="47">
        <v>79322</v>
      </c>
      <c r="G275" s="48">
        <v>360</v>
      </c>
    </row>
    <row r="276" spans="1:7" ht="14.25" x14ac:dyDescent="0.45">
      <c r="A276" s="44" t="s">
        <v>1575</v>
      </c>
      <c r="B276" s="45">
        <v>100491</v>
      </c>
      <c r="C276" s="46">
        <v>273</v>
      </c>
      <c r="D276" s="209"/>
      <c r="E276" s="38" t="s">
        <v>1576</v>
      </c>
      <c r="F276" s="47">
        <v>35839</v>
      </c>
      <c r="G276" s="48">
        <v>880</v>
      </c>
    </row>
    <row r="277" spans="1:7" ht="14.25" x14ac:dyDescent="0.45">
      <c r="A277" s="44" t="s">
        <v>1302</v>
      </c>
      <c r="B277" s="45">
        <v>100465</v>
      </c>
      <c r="C277" s="46">
        <v>274</v>
      </c>
      <c r="D277" s="209"/>
      <c r="E277" s="38" t="s">
        <v>1577</v>
      </c>
      <c r="F277" s="47">
        <v>92831</v>
      </c>
      <c r="G277" s="48">
        <v>298</v>
      </c>
    </row>
    <row r="278" spans="1:7" ht="14.25" x14ac:dyDescent="0.45">
      <c r="A278" s="44" t="s">
        <v>1578</v>
      </c>
      <c r="B278" s="45">
        <v>100417</v>
      </c>
      <c r="C278" s="46">
        <v>275</v>
      </c>
      <c r="D278" s="209"/>
      <c r="E278" s="38" t="s">
        <v>1189</v>
      </c>
      <c r="F278" s="47">
        <v>342237</v>
      </c>
      <c r="G278" s="48">
        <v>48</v>
      </c>
    </row>
    <row r="279" spans="1:7" ht="14.25" x14ac:dyDescent="0.45">
      <c r="A279" s="44" t="s">
        <v>1579</v>
      </c>
      <c r="B279" s="45">
        <v>99885</v>
      </c>
      <c r="C279" s="46">
        <v>276</v>
      </c>
      <c r="D279" s="209"/>
      <c r="E279" s="38" t="s">
        <v>1580</v>
      </c>
      <c r="F279" s="47">
        <v>38702</v>
      </c>
      <c r="G279" s="48">
        <v>816</v>
      </c>
    </row>
    <row r="280" spans="1:7" ht="14.25" x14ac:dyDescent="0.45">
      <c r="A280" s="44" t="s">
        <v>1581</v>
      </c>
      <c r="B280" s="45">
        <v>99392</v>
      </c>
      <c r="C280" s="46">
        <v>277</v>
      </c>
      <c r="D280" s="209"/>
      <c r="E280" s="38" t="s">
        <v>1582</v>
      </c>
      <c r="F280" s="47">
        <v>32925</v>
      </c>
      <c r="G280" s="48">
        <v>969</v>
      </c>
    </row>
    <row r="281" spans="1:7" ht="14.25" x14ac:dyDescent="0.45">
      <c r="A281" s="44" t="s">
        <v>1172</v>
      </c>
      <c r="B281" s="45">
        <v>99294</v>
      </c>
      <c r="C281" s="46">
        <v>278</v>
      </c>
      <c r="D281" s="209"/>
      <c r="E281" s="38" t="s">
        <v>1583</v>
      </c>
      <c r="F281" s="47">
        <v>37116</v>
      </c>
      <c r="G281" s="48">
        <v>849</v>
      </c>
    </row>
    <row r="282" spans="1:7" ht="14.25" x14ac:dyDescent="0.45">
      <c r="A282" s="44" t="s">
        <v>1584</v>
      </c>
      <c r="B282" s="45">
        <v>98993</v>
      </c>
      <c r="C282" s="46">
        <v>279</v>
      </c>
      <c r="D282" s="209"/>
      <c r="E282" s="38" t="s">
        <v>1585</v>
      </c>
      <c r="F282" s="47">
        <v>68309</v>
      </c>
      <c r="G282" s="48">
        <v>431</v>
      </c>
    </row>
    <row r="283" spans="1:7" ht="14.25" x14ac:dyDescent="0.45">
      <c r="A283" s="44" t="s">
        <v>1491</v>
      </c>
      <c r="B283" s="45">
        <v>98958</v>
      </c>
      <c r="C283" s="46">
        <v>280</v>
      </c>
      <c r="D283" s="209"/>
      <c r="E283" s="38" t="s">
        <v>1586</v>
      </c>
      <c r="F283" s="47">
        <v>51095</v>
      </c>
      <c r="G283" s="48">
        <v>599</v>
      </c>
    </row>
    <row r="284" spans="1:7" ht="14.25" x14ac:dyDescent="0.45">
      <c r="A284" s="44" t="s">
        <v>1587</v>
      </c>
      <c r="B284" s="45">
        <v>98728</v>
      </c>
      <c r="C284" s="46">
        <v>281</v>
      </c>
      <c r="D284" s="209"/>
      <c r="E284" s="38" t="s">
        <v>1588</v>
      </c>
      <c r="F284" s="47">
        <v>35389</v>
      </c>
      <c r="G284" s="48">
        <v>896</v>
      </c>
    </row>
    <row r="285" spans="1:7" ht="14.25" x14ac:dyDescent="0.45">
      <c r="A285" s="44" t="s">
        <v>1520</v>
      </c>
      <c r="B285" s="45">
        <v>98675</v>
      </c>
      <c r="C285" s="46">
        <v>282</v>
      </c>
      <c r="D285" s="209"/>
      <c r="E285" s="38" t="s">
        <v>1418</v>
      </c>
      <c r="F285" s="47">
        <v>142256</v>
      </c>
      <c r="G285" s="48">
        <v>173</v>
      </c>
    </row>
    <row r="286" spans="1:7" ht="14.25" x14ac:dyDescent="0.45">
      <c r="A286" s="44" t="s">
        <v>1589</v>
      </c>
      <c r="B286" s="45">
        <v>98610</v>
      </c>
      <c r="C286" s="46">
        <v>283</v>
      </c>
      <c r="D286" s="209"/>
      <c r="E286" s="38" t="s">
        <v>1427</v>
      </c>
      <c r="F286" s="47">
        <v>139302</v>
      </c>
      <c r="G286" s="48">
        <v>178</v>
      </c>
    </row>
    <row r="287" spans="1:7" ht="14.25" x14ac:dyDescent="0.45">
      <c r="A287" s="44" t="s">
        <v>1590</v>
      </c>
      <c r="B287" s="45">
        <v>98345</v>
      </c>
      <c r="C287" s="46">
        <v>284</v>
      </c>
      <c r="D287" s="209"/>
      <c r="E287" s="38" t="s">
        <v>1591</v>
      </c>
      <c r="F287" s="47">
        <v>32174</v>
      </c>
      <c r="G287" s="48">
        <v>987</v>
      </c>
    </row>
    <row r="288" spans="1:7" ht="14.25" x14ac:dyDescent="0.45">
      <c r="A288" s="44" t="s">
        <v>1592</v>
      </c>
      <c r="B288" s="45">
        <v>96569</v>
      </c>
      <c r="C288" s="46">
        <v>285</v>
      </c>
      <c r="D288" s="209"/>
      <c r="E288" s="38" t="s">
        <v>1564</v>
      </c>
      <c r="F288" s="47">
        <v>103242</v>
      </c>
      <c r="G288" s="48">
        <v>264</v>
      </c>
    </row>
    <row r="289" spans="1:7" ht="14.25" x14ac:dyDescent="0.45">
      <c r="A289" s="44" t="s">
        <v>1541</v>
      </c>
      <c r="B289" s="45">
        <v>96425</v>
      </c>
      <c r="C289" s="46">
        <v>286</v>
      </c>
      <c r="D289" s="209"/>
      <c r="E289" s="38" t="s">
        <v>1593</v>
      </c>
      <c r="F289" s="47">
        <v>72533</v>
      </c>
      <c r="G289" s="48">
        <v>398</v>
      </c>
    </row>
    <row r="290" spans="1:7" ht="14.25" x14ac:dyDescent="0.45">
      <c r="A290" s="44" t="s">
        <v>1594</v>
      </c>
      <c r="B290" s="45">
        <v>96303</v>
      </c>
      <c r="C290" s="46">
        <v>287</v>
      </c>
      <c r="D290" s="209"/>
      <c r="E290" s="38" t="s">
        <v>1595</v>
      </c>
      <c r="F290" s="47">
        <v>36874</v>
      </c>
      <c r="G290" s="48">
        <v>854</v>
      </c>
    </row>
    <row r="291" spans="1:7" ht="14.25" x14ac:dyDescent="0.45">
      <c r="A291" s="44" t="s">
        <v>1188</v>
      </c>
      <c r="B291" s="45">
        <v>95896</v>
      </c>
      <c r="C291" s="46">
        <v>288</v>
      </c>
      <c r="D291" s="209"/>
      <c r="E291" s="38" t="s">
        <v>1596</v>
      </c>
      <c r="F291" s="47">
        <v>70095</v>
      </c>
      <c r="G291" s="48">
        <v>419</v>
      </c>
    </row>
    <row r="292" spans="1:7" ht="14.25" x14ac:dyDescent="0.45">
      <c r="A292" s="44" t="s">
        <v>1597</v>
      </c>
      <c r="B292" s="45">
        <v>94603</v>
      </c>
      <c r="C292" s="46">
        <v>289</v>
      </c>
      <c r="D292" s="209"/>
      <c r="E292" s="38" t="s">
        <v>1287</v>
      </c>
      <c r="F292" s="47">
        <v>210279</v>
      </c>
      <c r="G292" s="48">
        <v>100</v>
      </c>
    </row>
    <row r="293" spans="1:7" ht="14.25" x14ac:dyDescent="0.45">
      <c r="A293" s="44" t="s">
        <v>1598</v>
      </c>
      <c r="B293" s="45">
        <v>94300</v>
      </c>
      <c r="C293" s="46">
        <v>290</v>
      </c>
      <c r="D293" s="209"/>
      <c r="E293" s="38" t="s">
        <v>1599</v>
      </c>
      <c r="F293" s="47">
        <v>73522</v>
      </c>
      <c r="G293" s="48">
        <v>390</v>
      </c>
    </row>
    <row r="294" spans="1:7" ht="14.25" x14ac:dyDescent="0.45">
      <c r="A294" s="44" t="s">
        <v>1600</v>
      </c>
      <c r="B294" s="45">
        <v>94152</v>
      </c>
      <c r="C294" s="46">
        <v>291</v>
      </c>
      <c r="D294" s="209"/>
      <c r="E294" s="38" t="s">
        <v>1601</v>
      </c>
      <c r="F294" s="47">
        <v>39501</v>
      </c>
      <c r="G294" s="48">
        <v>794</v>
      </c>
    </row>
    <row r="295" spans="1:7" ht="14.25" x14ac:dyDescent="0.45">
      <c r="A295" s="44" t="s">
        <v>1602</v>
      </c>
      <c r="B295" s="45">
        <v>93817</v>
      </c>
      <c r="C295" s="46">
        <v>292</v>
      </c>
      <c r="D295" s="209"/>
      <c r="E295" s="38" t="s">
        <v>1603</v>
      </c>
      <c r="F295" s="47">
        <v>87949</v>
      </c>
      <c r="G295" s="48">
        <v>317</v>
      </c>
    </row>
    <row r="296" spans="1:7" ht="14.25" x14ac:dyDescent="0.45">
      <c r="A296" s="44" t="s">
        <v>1200</v>
      </c>
      <c r="B296" s="45">
        <v>93743</v>
      </c>
      <c r="C296" s="46">
        <v>293</v>
      </c>
      <c r="D296" s="209"/>
      <c r="E296" s="38" t="s">
        <v>1604</v>
      </c>
      <c r="F296" s="47">
        <v>80932</v>
      </c>
      <c r="G296" s="48">
        <v>352</v>
      </c>
    </row>
    <row r="297" spans="1:7" ht="14.25" x14ac:dyDescent="0.45">
      <c r="A297" s="44" t="s">
        <v>1122</v>
      </c>
      <c r="B297" s="45">
        <v>93723</v>
      </c>
      <c r="C297" s="46">
        <v>294</v>
      </c>
      <c r="D297" s="209"/>
      <c r="E297" s="38" t="s">
        <v>1203</v>
      </c>
      <c r="F297" s="47">
        <v>312615</v>
      </c>
      <c r="G297" s="48">
        <v>55</v>
      </c>
    </row>
    <row r="298" spans="1:7" ht="14.25" x14ac:dyDescent="0.45">
      <c r="A298" s="44" t="s">
        <v>1214</v>
      </c>
      <c r="B298" s="45">
        <v>93161</v>
      </c>
      <c r="C298" s="46">
        <v>295</v>
      </c>
      <c r="D298" s="209"/>
      <c r="E298" s="38" t="s">
        <v>1605</v>
      </c>
      <c r="F298" s="47">
        <v>54277</v>
      </c>
      <c r="G298" s="48">
        <v>560</v>
      </c>
    </row>
    <row r="299" spans="1:7" ht="14.25" x14ac:dyDescent="0.45">
      <c r="A299" s="44" t="s">
        <v>1606</v>
      </c>
      <c r="B299" s="45">
        <v>93131</v>
      </c>
      <c r="C299" s="46">
        <v>296</v>
      </c>
      <c r="D299" s="209"/>
      <c r="E299" s="38" t="s">
        <v>1607</v>
      </c>
      <c r="F299" s="47">
        <v>64141</v>
      </c>
      <c r="G299" s="48">
        <v>469</v>
      </c>
    </row>
    <row r="300" spans="1:7" ht="14.25" x14ac:dyDescent="0.45">
      <c r="A300" s="44" t="s">
        <v>1608</v>
      </c>
      <c r="B300" s="45">
        <v>92834</v>
      </c>
      <c r="C300" s="46">
        <v>297</v>
      </c>
      <c r="D300" s="209"/>
      <c r="E300" s="38" t="s">
        <v>1609</v>
      </c>
      <c r="F300" s="47">
        <v>61747</v>
      </c>
      <c r="G300" s="48">
        <v>487</v>
      </c>
    </row>
    <row r="301" spans="1:7" ht="14.25" x14ac:dyDescent="0.45">
      <c r="A301" s="44" t="s">
        <v>1577</v>
      </c>
      <c r="B301" s="45">
        <v>92831</v>
      </c>
      <c r="C301" s="46">
        <v>298</v>
      </c>
      <c r="D301" s="209"/>
      <c r="E301" s="38" t="s">
        <v>1610</v>
      </c>
      <c r="F301" s="47">
        <v>50852</v>
      </c>
      <c r="G301" s="48">
        <v>605</v>
      </c>
    </row>
    <row r="302" spans="1:7" ht="14.25" x14ac:dyDescent="0.45">
      <c r="A302" s="44" t="s">
        <v>1461</v>
      </c>
      <c r="B302" s="45">
        <v>92660</v>
      </c>
      <c r="C302" s="46">
        <v>299</v>
      </c>
      <c r="D302" s="209"/>
      <c r="E302" s="38" t="s">
        <v>1611</v>
      </c>
      <c r="F302" s="47">
        <v>32228</v>
      </c>
      <c r="G302" s="48">
        <v>986</v>
      </c>
    </row>
    <row r="303" spans="1:7" ht="14.25" x14ac:dyDescent="0.45">
      <c r="A303" s="44" t="s">
        <v>1182</v>
      </c>
      <c r="B303" s="45">
        <v>92287</v>
      </c>
      <c r="C303" s="46">
        <v>300</v>
      </c>
      <c r="D303" s="209"/>
      <c r="E303" s="38" t="s">
        <v>1330</v>
      </c>
      <c r="F303" s="47">
        <v>178397</v>
      </c>
      <c r="G303" s="48">
        <v>124</v>
      </c>
    </row>
    <row r="304" spans="1:7" ht="14.25" x14ac:dyDescent="0.45">
      <c r="A304" s="44" t="s">
        <v>1348</v>
      </c>
      <c r="B304" s="45">
        <v>91338</v>
      </c>
      <c r="C304" s="46">
        <v>301</v>
      </c>
      <c r="D304" s="209"/>
      <c r="E304" s="38" t="s">
        <v>1262</v>
      </c>
      <c r="F304" s="47">
        <v>221040</v>
      </c>
      <c r="G304" s="48">
        <v>87</v>
      </c>
    </row>
    <row r="305" spans="1:7" ht="14.25" x14ac:dyDescent="0.45">
      <c r="A305" s="44" t="s">
        <v>1612</v>
      </c>
      <c r="B305" s="45">
        <v>90967</v>
      </c>
      <c r="C305" s="46">
        <v>302</v>
      </c>
      <c r="D305" s="209"/>
      <c r="E305" s="38" t="s">
        <v>1567</v>
      </c>
      <c r="F305" s="47">
        <v>102620</v>
      </c>
      <c r="G305" s="48">
        <v>267</v>
      </c>
    </row>
    <row r="306" spans="1:7" ht="14.25" x14ac:dyDescent="0.45">
      <c r="A306" s="44" t="s">
        <v>1613</v>
      </c>
      <c r="B306" s="45">
        <v>90618</v>
      </c>
      <c r="C306" s="46">
        <v>303</v>
      </c>
      <c r="D306" s="209"/>
      <c r="E306" s="38" t="s">
        <v>1407</v>
      </c>
      <c r="F306" s="47">
        <v>147357</v>
      </c>
      <c r="G306" s="48">
        <v>167</v>
      </c>
    </row>
    <row r="307" spans="1:7" ht="14.25" x14ac:dyDescent="0.45">
      <c r="A307" s="44" t="s">
        <v>1614</v>
      </c>
      <c r="B307" s="45">
        <v>90401</v>
      </c>
      <c r="C307" s="46">
        <v>304</v>
      </c>
      <c r="D307" s="209"/>
      <c r="E307" s="38" t="s">
        <v>1615</v>
      </c>
      <c r="F307" s="47">
        <v>71723</v>
      </c>
      <c r="G307" s="48">
        <v>406</v>
      </c>
    </row>
    <row r="308" spans="1:7" ht="14.25" x14ac:dyDescent="0.45">
      <c r="A308" s="44" t="s">
        <v>1395</v>
      </c>
      <c r="B308" s="45">
        <v>90325</v>
      </c>
      <c r="C308" s="46">
        <v>305</v>
      </c>
      <c r="D308" s="209"/>
      <c r="E308" s="38" t="s">
        <v>1616</v>
      </c>
      <c r="F308" s="47">
        <v>53161</v>
      </c>
      <c r="G308" s="48">
        <v>571</v>
      </c>
    </row>
    <row r="309" spans="1:7" ht="14.25" x14ac:dyDescent="0.45">
      <c r="A309" s="44" t="s">
        <v>1617</v>
      </c>
      <c r="B309" s="45">
        <v>90208</v>
      </c>
      <c r="C309" s="46">
        <v>306</v>
      </c>
      <c r="D309" s="209"/>
      <c r="E309" s="38" t="s">
        <v>1618</v>
      </c>
      <c r="F309" s="47">
        <v>65918</v>
      </c>
      <c r="G309" s="48">
        <v>454</v>
      </c>
    </row>
    <row r="310" spans="1:7" ht="14.25" x14ac:dyDescent="0.45">
      <c r="A310" s="44" t="s">
        <v>1477</v>
      </c>
      <c r="B310" s="45">
        <v>89591</v>
      </c>
      <c r="C310" s="46">
        <v>307</v>
      </c>
      <c r="D310" s="209"/>
      <c r="E310" s="38" t="s">
        <v>1519</v>
      </c>
      <c r="F310" s="47">
        <v>114859</v>
      </c>
      <c r="G310" s="48">
        <v>236</v>
      </c>
    </row>
    <row r="311" spans="1:7" ht="14.25" x14ac:dyDescent="0.45">
      <c r="A311" s="44" t="s">
        <v>1619</v>
      </c>
      <c r="B311" s="45">
        <v>89198</v>
      </c>
      <c r="C311" s="46">
        <v>308</v>
      </c>
      <c r="D311" s="209"/>
      <c r="E311" s="38" t="s">
        <v>1620</v>
      </c>
      <c r="F311" s="47">
        <v>88325</v>
      </c>
      <c r="G311" s="48">
        <v>314</v>
      </c>
    </row>
    <row r="312" spans="1:7" ht="14.25" x14ac:dyDescent="0.45">
      <c r="A312" s="44" t="s">
        <v>1621</v>
      </c>
      <c r="B312" s="45">
        <v>89178</v>
      </c>
      <c r="C312" s="46">
        <v>309</v>
      </c>
      <c r="D312" s="209"/>
      <c r="E312" s="38" t="s">
        <v>1622</v>
      </c>
      <c r="F312" s="47">
        <v>39909</v>
      </c>
      <c r="G312" s="48">
        <v>791</v>
      </c>
    </row>
    <row r="313" spans="1:7" ht="14.25" x14ac:dyDescent="0.45">
      <c r="A313" s="44" t="s">
        <v>1623</v>
      </c>
      <c r="B313" s="45">
        <v>88917</v>
      </c>
      <c r="C313" s="46">
        <v>310</v>
      </c>
      <c r="D313" s="209"/>
      <c r="E313" s="38" t="s">
        <v>1358</v>
      </c>
      <c r="F313" s="47">
        <v>162686</v>
      </c>
      <c r="G313" s="48">
        <v>140</v>
      </c>
    </row>
    <row r="314" spans="1:7" ht="14.25" x14ac:dyDescent="0.45">
      <c r="A314" s="44" t="s">
        <v>1341</v>
      </c>
      <c r="B314" s="45">
        <v>88811</v>
      </c>
      <c r="C314" s="46">
        <v>311</v>
      </c>
      <c r="D314" s="209"/>
      <c r="E314" s="38" t="s">
        <v>1624</v>
      </c>
      <c r="F314" s="47">
        <v>63149</v>
      </c>
      <c r="G314" s="48">
        <v>473</v>
      </c>
    </row>
    <row r="315" spans="1:7" ht="14.25" x14ac:dyDescent="0.45">
      <c r="A315" s="44" t="s">
        <v>1625</v>
      </c>
      <c r="B315" s="45">
        <v>88810</v>
      </c>
      <c r="C315" s="46">
        <v>312</v>
      </c>
      <c r="D315" s="209"/>
      <c r="E315" s="38" t="s">
        <v>1626</v>
      </c>
      <c r="F315" s="47">
        <v>32735</v>
      </c>
      <c r="G315" s="48">
        <v>972</v>
      </c>
    </row>
    <row r="316" spans="1:7" ht="14.25" x14ac:dyDescent="0.45">
      <c r="A316" s="44" t="s">
        <v>1627</v>
      </c>
      <c r="B316" s="45">
        <v>88326</v>
      </c>
      <c r="C316" s="46">
        <v>313</v>
      </c>
      <c r="D316" s="209"/>
      <c r="E316" s="38" t="s">
        <v>1628</v>
      </c>
      <c r="F316" s="47">
        <v>36833</v>
      </c>
      <c r="G316" s="48">
        <v>857</v>
      </c>
    </row>
    <row r="317" spans="1:7" ht="14.25" x14ac:dyDescent="0.45">
      <c r="A317" s="44" t="s">
        <v>1620</v>
      </c>
      <c r="B317" s="45">
        <v>88325</v>
      </c>
      <c r="C317" s="46">
        <v>314</v>
      </c>
      <c r="D317" s="209"/>
      <c r="E317" s="38" t="s">
        <v>1629</v>
      </c>
      <c r="F317" s="47">
        <v>33068</v>
      </c>
      <c r="G317" s="48">
        <v>966</v>
      </c>
    </row>
    <row r="318" spans="1:7" ht="14.25" x14ac:dyDescent="0.45">
      <c r="A318" s="44" t="s">
        <v>1216</v>
      </c>
      <c r="B318" s="45">
        <v>88114</v>
      </c>
      <c r="C318" s="46">
        <v>315</v>
      </c>
      <c r="D318" s="209"/>
      <c r="E318" s="38" t="s">
        <v>1630</v>
      </c>
      <c r="F318" s="47">
        <v>40582</v>
      </c>
      <c r="G318" s="48">
        <v>774</v>
      </c>
    </row>
    <row r="319" spans="1:7" ht="14.25" x14ac:dyDescent="0.45">
      <c r="A319" s="44" t="s">
        <v>1631</v>
      </c>
      <c r="B319" s="45">
        <v>88016</v>
      </c>
      <c r="C319" s="46">
        <v>316</v>
      </c>
      <c r="D319" s="209"/>
      <c r="E319" s="38" t="s">
        <v>1632</v>
      </c>
      <c r="F319" s="47">
        <v>37542</v>
      </c>
      <c r="G319" s="48">
        <v>838</v>
      </c>
    </row>
    <row r="320" spans="1:7" ht="14.25" x14ac:dyDescent="0.45">
      <c r="A320" s="44" t="s">
        <v>1603</v>
      </c>
      <c r="B320" s="45">
        <v>87949</v>
      </c>
      <c r="C320" s="46">
        <v>317</v>
      </c>
      <c r="D320" s="209"/>
      <c r="E320" s="38" t="s">
        <v>1633</v>
      </c>
      <c r="F320" s="47">
        <v>36716</v>
      </c>
      <c r="G320" s="48">
        <v>862</v>
      </c>
    </row>
    <row r="321" spans="1:7" ht="14.25" x14ac:dyDescent="0.45">
      <c r="A321" s="44" t="s">
        <v>1634</v>
      </c>
      <c r="B321" s="45">
        <v>87728</v>
      </c>
      <c r="C321" s="46">
        <v>318</v>
      </c>
      <c r="D321" s="209"/>
      <c r="E321" s="38" t="s">
        <v>1635</v>
      </c>
      <c r="F321" s="47">
        <v>56441</v>
      </c>
      <c r="G321" s="48">
        <v>530</v>
      </c>
    </row>
    <row r="322" spans="1:7" ht="14.25" x14ac:dyDescent="0.45">
      <c r="A322" s="44" t="s">
        <v>1636</v>
      </c>
      <c r="B322" s="45">
        <v>87373</v>
      </c>
      <c r="C322" s="46">
        <v>319</v>
      </c>
      <c r="D322" s="209"/>
      <c r="E322" s="38" t="s">
        <v>1552</v>
      </c>
      <c r="F322" s="47">
        <v>106682</v>
      </c>
      <c r="G322" s="48">
        <v>256</v>
      </c>
    </row>
    <row r="323" spans="1:7" ht="14.25" x14ac:dyDescent="0.45">
      <c r="A323" s="44" t="s">
        <v>1444</v>
      </c>
      <c r="B323" s="45">
        <v>87226</v>
      </c>
      <c r="C323" s="46">
        <v>320</v>
      </c>
      <c r="D323" s="209"/>
      <c r="E323" s="38" t="s">
        <v>1637</v>
      </c>
      <c r="F323" s="47">
        <v>42369</v>
      </c>
      <c r="G323" s="48">
        <v>739</v>
      </c>
    </row>
    <row r="324" spans="1:7" ht="14.25" x14ac:dyDescent="0.45">
      <c r="A324" s="44" t="s">
        <v>1638</v>
      </c>
      <c r="B324" s="45">
        <v>87038</v>
      </c>
      <c r="C324" s="46">
        <v>321</v>
      </c>
      <c r="D324" s="209"/>
      <c r="E324" s="38" t="s">
        <v>1639</v>
      </c>
      <c r="F324" s="47">
        <v>68075</v>
      </c>
      <c r="G324" s="48">
        <v>433</v>
      </c>
    </row>
    <row r="325" spans="1:7" ht="14.25" x14ac:dyDescent="0.45">
      <c r="A325" s="44" t="s">
        <v>1640</v>
      </c>
      <c r="B325" s="45">
        <v>86346</v>
      </c>
      <c r="C325" s="46">
        <v>322</v>
      </c>
      <c r="D325" s="209"/>
      <c r="E325" s="38" t="s">
        <v>1641</v>
      </c>
      <c r="F325" s="47">
        <v>54672</v>
      </c>
      <c r="G325" s="48">
        <v>551</v>
      </c>
    </row>
    <row r="326" spans="1:7" ht="14.25" x14ac:dyDescent="0.45">
      <c r="A326" s="44" t="s">
        <v>2068</v>
      </c>
      <c r="B326" s="45">
        <v>86317</v>
      </c>
      <c r="C326" s="46">
        <v>323</v>
      </c>
      <c r="D326" s="209"/>
      <c r="E326" s="38" t="s">
        <v>1642</v>
      </c>
      <c r="F326" s="47">
        <v>33773</v>
      </c>
      <c r="G326" s="48">
        <v>951</v>
      </c>
    </row>
    <row r="327" spans="1:7" ht="14.25" x14ac:dyDescent="0.45">
      <c r="A327" s="44" t="s">
        <v>1643</v>
      </c>
      <c r="B327" s="45">
        <v>86228</v>
      </c>
      <c r="C327" s="46">
        <v>324</v>
      </c>
      <c r="D327" s="209"/>
      <c r="E327" s="38" t="s">
        <v>1644</v>
      </c>
      <c r="F327" s="47">
        <v>40046</v>
      </c>
      <c r="G327" s="48">
        <v>788</v>
      </c>
    </row>
    <row r="328" spans="1:7" ht="14.25" x14ac:dyDescent="0.45">
      <c r="A328" s="44" t="s">
        <v>1178</v>
      </c>
      <c r="B328" s="45">
        <v>85221</v>
      </c>
      <c r="C328" s="46">
        <v>325</v>
      </c>
      <c r="D328" s="209"/>
      <c r="E328" s="38" t="s">
        <v>1645</v>
      </c>
      <c r="F328" s="47">
        <v>32377</v>
      </c>
      <c r="G328" s="48">
        <v>981</v>
      </c>
    </row>
    <row r="329" spans="1:7" ht="14.25" x14ac:dyDescent="0.45">
      <c r="A329" s="44" t="s">
        <v>1646</v>
      </c>
      <c r="B329" s="45">
        <v>85212</v>
      </c>
      <c r="C329" s="46">
        <v>326</v>
      </c>
      <c r="D329" s="209"/>
      <c r="E329" s="38" t="s">
        <v>1113</v>
      </c>
      <c r="F329" s="47">
        <v>858289</v>
      </c>
      <c r="G329" s="48">
        <v>8</v>
      </c>
    </row>
    <row r="330" spans="1:7" ht="14.25" x14ac:dyDescent="0.45">
      <c r="A330" s="44" t="s">
        <v>1647</v>
      </c>
      <c r="B330" s="45">
        <v>85037</v>
      </c>
      <c r="C330" s="46">
        <v>327</v>
      </c>
      <c r="D330" s="209"/>
      <c r="E330" s="38" t="s">
        <v>1435</v>
      </c>
      <c r="F330" s="47">
        <v>138660</v>
      </c>
      <c r="G330" s="48">
        <v>182</v>
      </c>
    </row>
    <row r="331" spans="1:7" ht="14.25" x14ac:dyDescent="0.45">
      <c r="A331" s="44" t="s">
        <v>1648</v>
      </c>
      <c r="B331" s="45">
        <v>84926</v>
      </c>
      <c r="C331" s="46">
        <v>328</v>
      </c>
      <c r="D331" s="209"/>
      <c r="E331" s="38" t="s">
        <v>1649</v>
      </c>
      <c r="F331" s="47">
        <v>72052</v>
      </c>
      <c r="G331" s="48">
        <v>403</v>
      </c>
    </row>
    <row r="332" spans="1:7" ht="14.25" x14ac:dyDescent="0.45">
      <c r="A332" s="44" t="s">
        <v>1650</v>
      </c>
      <c r="B332" s="45">
        <v>84710</v>
      </c>
      <c r="C332" s="46">
        <v>329</v>
      </c>
      <c r="D332" s="209"/>
      <c r="E332" s="38" t="s">
        <v>1547</v>
      </c>
      <c r="F332" s="47">
        <v>107777</v>
      </c>
      <c r="G332" s="48">
        <v>253</v>
      </c>
    </row>
    <row r="333" spans="1:7" ht="14.25" x14ac:dyDescent="0.45">
      <c r="A333" s="44" t="s">
        <v>1651</v>
      </c>
      <c r="B333" s="45">
        <v>84699</v>
      </c>
      <c r="C333" s="46">
        <v>330</v>
      </c>
      <c r="D333" s="209"/>
      <c r="E333" s="38" t="s">
        <v>1652</v>
      </c>
      <c r="F333" s="47">
        <v>50482</v>
      </c>
      <c r="G333" s="48">
        <v>611</v>
      </c>
    </row>
    <row r="334" spans="1:7" ht="14.25" x14ac:dyDescent="0.45">
      <c r="A334" s="44" t="s">
        <v>1653</v>
      </c>
      <c r="B334" s="45">
        <v>84353</v>
      </c>
      <c r="C334" s="46">
        <v>331</v>
      </c>
      <c r="D334" s="209"/>
      <c r="E334" s="38" t="s">
        <v>1492</v>
      </c>
      <c r="F334" s="47">
        <v>124130</v>
      </c>
      <c r="G334" s="48">
        <v>220</v>
      </c>
    </row>
    <row r="335" spans="1:7" ht="14.25" x14ac:dyDescent="0.45">
      <c r="A335" s="44" t="s">
        <v>1228</v>
      </c>
      <c r="B335" s="45">
        <v>84233</v>
      </c>
      <c r="C335" s="46">
        <v>332</v>
      </c>
      <c r="D335" s="209"/>
      <c r="E335" s="38" t="s">
        <v>1654</v>
      </c>
      <c r="F335" s="47">
        <v>50748</v>
      </c>
      <c r="G335" s="48">
        <v>607</v>
      </c>
    </row>
    <row r="336" spans="1:7" ht="14.25" x14ac:dyDescent="0.45">
      <c r="A336" s="44" t="s">
        <v>1655</v>
      </c>
      <c r="B336" s="45">
        <v>83849</v>
      </c>
      <c r="C336" s="46">
        <v>333</v>
      </c>
      <c r="D336" s="209"/>
      <c r="E336" s="38" t="s">
        <v>1656</v>
      </c>
      <c r="F336" s="47">
        <v>32672</v>
      </c>
      <c r="G336" s="48">
        <v>974</v>
      </c>
    </row>
    <row r="337" spans="1:7" ht="14.25" x14ac:dyDescent="0.45">
      <c r="A337" s="44" t="s">
        <v>1531</v>
      </c>
      <c r="B337" s="45">
        <v>83731</v>
      </c>
      <c r="C337" s="46">
        <v>334</v>
      </c>
      <c r="D337" s="209"/>
      <c r="E337" s="38" t="s">
        <v>1657</v>
      </c>
      <c r="F337" s="47">
        <v>42357</v>
      </c>
      <c r="G337" s="48">
        <v>741</v>
      </c>
    </row>
    <row r="338" spans="1:7" ht="14.25" x14ac:dyDescent="0.45">
      <c r="A338" s="44" t="s">
        <v>1658</v>
      </c>
      <c r="B338" s="45">
        <v>83523</v>
      </c>
      <c r="C338" s="46">
        <v>335</v>
      </c>
      <c r="D338" s="209"/>
      <c r="E338" s="38" t="s">
        <v>1504</v>
      </c>
      <c r="F338" s="47">
        <v>119778</v>
      </c>
      <c r="G338" s="48">
        <v>227</v>
      </c>
    </row>
    <row r="339" spans="1:7" ht="14.25" x14ac:dyDescent="0.45">
      <c r="A339" s="44" t="s">
        <v>1659</v>
      </c>
      <c r="B339" s="45">
        <v>83437</v>
      </c>
      <c r="C339" s="46">
        <v>336</v>
      </c>
      <c r="D339" s="209"/>
      <c r="E339" s="38" t="s">
        <v>1660</v>
      </c>
      <c r="F339" s="47">
        <v>62514</v>
      </c>
      <c r="G339" s="48">
        <v>478</v>
      </c>
    </row>
    <row r="340" spans="1:7" ht="14.25" x14ac:dyDescent="0.45">
      <c r="A340" s="44" t="s">
        <v>1661</v>
      </c>
      <c r="B340" s="45">
        <v>83112</v>
      </c>
      <c r="C340" s="46">
        <v>337</v>
      </c>
      <c r="D340" s="209"/>
      <c r="E340" s="38" t="s">
        <v>1321</v>
      </c>
      <c r="F340" s="47">
        <v>184420</v>
      </c>
      <c r="G340" s="48">
        <v>119</v>
      </c>
    </row>
    <row r="341" spans="1:7" ht="14.25" x14ac:dyDescent="0.45">
      <c r="A341" s="44" t="s">
        <v>1662</v>
      </c>
      <c r="B341" s="45">
        <v>82955</v>
      </c>
      <c r="C341" s="46">
        <v>338</v>
      </c>
      <c r="D341" s="209"/>
      <c r="E341" s="38" t="s">
        <v>1528</v>
      </c>
      <c r="F341" s="47">
        <v>112406</v>
      </c>
      <c r="G341" s="48">
        <v>243</v>
      </c>
    </row>
    <row r="342" spans="1:7" ht="14.25" x14ac:dyDescent="0.45">
      <c r="A342" s="44" t="s">
        <v>1663</v>
      </c>
      <c r="B342" s="45">
        <v>82258</v>
      </c>
      <c r="C342" s="46">
        <v>339</v>
      </c>
      <c r="D342" s="209"/>
      <c r="E342" s="38" t="s">
        <v>1664</v>
      </c>
      <c r="F342" s="47">
        <v>39002</v>
      </c>
      <c r="G342" s="48">
        <v>805</v>
      </c>
    </row>
    <row r="343" spans="1:7" ht="14.25" x14ac:dyDescent="0.45">
      <c r="A343" s="44" t="s">
        <v>1665</v>
      </c>
      <c r="B343" s="45">
        <v>82179</v>
      </c>
      <c r="C343" s="46">
        <v>340</v>
      </c>
      <c r="D343" s="209"/>
      <c r="E343" s="38" t="s">
        <v>1666</v>
      </c>
      <c r="F343" s="47">
        <v>68699</v>
      </c>
      <c r="G343" s="48">
        <v>430</v>
      </c>
    </row>
    <row r="344" spans="1:7" ht="14.25" x14ac:dyDescent="0.45">
      <c r="A344" s="44" t="s">
        <v>1667</v>
      </c>
      <c r="B344" s="45">
        <v>82037</v>
      </c>
      <c r="C344" s="46">
        <v>341</v>
      </c>
      <c r="D344" s="209"/>
      <c r="E344" s="38" t="s">
        <v>1668</v>
      </c>
      <c r="F344" s="47">
        <v>41393</v>
      </c>
      <c r="G344" s="48">
        <v>758</v>
      </c>
    </row>
    <row r="345" spans="1:7" ht="14.25" x14ac:dyDescent="0.45">
      <c r="A345" s="44" t="s">
        <v>1669</v>
      </c>
      <c r="B345" s="45">
        <v>81933</v>
      </c>
      <c r="C345" s="46">
        <v>342</v>
      </c>
      <c r="D345" s="209"/>
      <c r="E345" s="38" t="s">
        <v>1670</v>
      </c>
      <c r="F345" s="47">
        <v>47050</v>
      </c>
      <c r="G345" s="48">
        <v>661</v>
      </c>
    </row>
    <row r="346" spans="1:7" ht="14.25" x14ac:dyDescent="0.45">
      <c r="A346" s="44" t="s">
        <v>1671</v>
      </c>
      <c r="B346" s="45">
        <v>81890</v>
      </c>
      <c r="C346" s="46">
        <v>343</v>
      </c>
      <c r="D346" s="209"/>
      <c r="E346" s="38" t="s">
        <v>1672</v>
      </c>
      <c r="F346" s="47">
        <v>40724</v>
      </c>
      <c r="G346" s="48">
        <v>770</v>
      </c>
    </row>
    <row r="347" spans="1:7" ht="14.25" x14ac:dyDescent="0.45">
      <c r="A347" s="44" t="s">
        <v>1673</v>
      </c>
      <c r="B347" s="45">
        <v>81824</v>
      </c>
      <c r="C347" s="46">
        <v>344</v>
      </c>
      <c r="D347" s="209"/>
      <c r="E347" s="38" t="s">
        <v>1674</v>
      </c>
      <c r="F347" s="47">
        <v>49241</v>
      </c>
      <c r="G347" s="48">
        <v>627</v>
      </c>
    </row>
    <row r="348" spans="1:7" ht="14.25" x14ac:dyDescent="0.45">
      <c r="A348" s="44" t="s">
        <v>1675</v>
      </c>
      <c r="B348" s="45">
        <v>81805</v>
      </c>
      <c r="C348" s="46">
        <v>345</v>
      </c>
      <c r="D348" s="209"/>
      <c r="E348" s="38" t="s">
        <v>1676</v>
      </c>
      <c r="F348" s="47">
        <v>64180</v>
      </c>
      <c r="G348" s="48">
        <v>468</v>
      </c>
    </row>
    <row r="349" spans="1:7" ht="14.25" x14ac:dyDescent="0.45">
      <c r="A349" s="44" t="s">
        <v>1338</v>
      </c>
      <c r="B349" s="45">
        <v>81524</v>
      </c>
      <c r="C349" s="46">
        <v>346</v>
      </c>
      <c r="D349" s="209"/>
      <c r="E349" s="38" t="s">
        <v>1677</v>
      </c>
      <c r="F349" s="47">
        <v>47839</v>
      </c>
      <c r="G349" s="48">
        <v>648</v>
      </c>
    </row>
    <row r="350" spans="1:7" ht="14.25" x14ac:dyDescent="0.45">
      <c r="A350" s="44" t="s">
        <v>1678</v>
      </c>
      <c r="B350" s="45">
        <v>81191</v>
      </c>
      <c r="C350" s="46">
        <v>347</v>
      </c>
      <c r="D350" s="209"/>
      <c r="E350" s="38" t="s">
        <v>1227</v>
      </c>
      <c r="F350" s="47">
        <v>263590</v>
      </c>
      <c r="G350" s="48">
        <v>68</v>
      </c>
    </row>
    <row r="351" spans="1:7" ht="14.25" x14ac:dyDescent="0.45">
      <c r="A351" s="44" t="s">
        <v>2060</v>
      </c>
      <c r="B351" s="45">
        <v>81035</v>
      </c>
      <c r="C351" s="46">
        <v>348</v>
      </c>
      <c r="D351" s="209"/>
      <c r="E351" s="38" t="s">
        <v>1307</v>
      </c>
      <c r="F351" s="47">
        <v>193934</v>
      </c>
      <c r="G351" s="48">
        <v>110</v>
      </c>
    </row>
    <row r="352" spans="1:7" ht="14.25" x14ac:dyDescent="0.45">
      <c r="A352" s="44" t="s">
        <v>1679</v>
      </c>
      <c r="B352" s="45">
        <v>81022</v>
      </c>
      <c r="C352" s="46">
        <v>349</v>
      </c>
      <c r="D352" s="209"/>
      <c r="E352" s="38" t="s">
        <v>1142</v>
      </c>
      <c r="F352" s="47">
        <v>597718</v>
      </c>
      <c r="G352" s="48">
        <v>23</v>
      </c>
    </row>
    <row r="353" spans="1:7" ht="14.25" x14ac:dyDescent="0.45">
      <c r="A353" s="44" t="s">
        <v>1680</v>
      </c>
      <c r="B353" s="45">
        <v>80944</v>
      </c>
      <c r="C353" s="46">
        <v>350</v>
      </c>
      <c r="D353" s="209"/>
      <c r="E353" s="38" t="s">
        <v>1681</v>
      </c>
      <c r="F353" s="47">
        <v>34430</v>
      </c>
      <c r="G353" s="48">
        <v>929</v>
      </c>
    </row>
    <row r="354" spans="1:7" ht="14.25" x14ac:dyDescent="0.45">
      <c r="A354" s="44" t="s">
        <v>1570</v>
      </c>
      <c r="B354" s="45">
        <v>80936</v>
      </c>
      <c r="C354" s="46">
        <v>351</v>
      </c>
      <c r="D354" s="209"/>
      <c r="E354" s="38" t="s">
        <v>1682</v>
      </c>
      <c r="F354" s="47">
        <v>71482</v>
      </c>
      <c r="G354" s="48">
        <v>409</v>
      </c>
    </row>
    <row r="355" spans="1:7" ht="14.25" x14ac:dyDescent="0.45">
      <c r="A355" s="44" t="s">
        <v>1604</v>
      </c>
      <c r="B355" s="45">
        <v>80932</v>
      </c>
      <c r="C355" s="46">
        <v>352</v>
      </c>
      <c r="D355" s="209"/>
      <c r="E355" s="38" t="s">
        <v>1683</v>
      </c>
      <c r="F355" s="47">
        <v>70333</v>
      </c>
      <c r="G355" s="48">
        <v>415</v>
      </c>
    </row>
    <row r="356" spans="1:7" ht="14.25" x14ac:dyDescent="0.45">
      <c r="A356" s="44" t="s">
        <v>2080</v>
      </c>
      <c r="B356" s="45">
        <v>80616</v>
      </c>
      <c r="C356" s="46">
        <v>353</v>
      </c>
      <c r="D356" s="209"/>
      <c r="E356" s="38" t="s">
        <v>1379</v>
      </c>
      <c r="F356" s="47">
        <v>154934</v>
      </c>
      <c r="G356" s="48">
        <v>151</v>
      </c>
    </row>
    <row r="357" spans="1:7" ht="14.25" x14ac:dyDescent="0.45">
      <c r="A357" s="44" t="s">
        <v>1684</v>
      </c>
      <c r="B357" s="45">
        <v>80493</v>
      </c>
      <c r="C357" s="46">
        <v>354</v>
      </c>
      <c r="D357" s="209"/>
      <c r="E357" s="38" t="s">
        <v>1685</v>
      </c>
      <c r="F357" s="47">
        <v>37660</v>
      </c>
      <c r="G357" s="48">
        <v>836</v>
      </c>
    </row>
    <row r="358" spans="1:7" ht="14.25" x14ac:dyDescent="0.45">
      <c r="A358" s="44" t="s">
        <v>1509</v>
      </c>
      <c r="B358" s="45">
        <v>80190</v>
      </c>
      <c r="C358" s="46">
        <v>355</v>
      </c>
      <c r="D358" s="209"/>
      <c r="E358" s="38" t="s">
        <v>1303</v>
      </c>
      <c r="F358" s="47">
        <v>194074</v>
      </c>
      <c r="G358" s="48">
        <v>108</v>
      </c>
    </row>
    <row r="359" spans="1:7" ht="14.25" x14ac:dyDescent="0.45">
      <c r="A359" s="44" t="s">
        <v>1686</v>
      </c>
      <c r="B359" s="45">
        <v>80030</v>
      </c>
      <c r="C359" s="46">
        <v>356</v>
      </c>
      <c r="D359" s="209"/>
      <c r="E359" s="38" t="s">
        <v>1451</v>
      </c>
      <c r="F359" s="47">
        <v>134034</v>
      </c>
      <c r="G359" s="48">
        <v>192</v>
      </c>
    </row>
    <row r="360" spans="1:7" ht="14.25" x14ac:dyDescent="0.45">
      <c r="A360" s="44" t="s">
        <v>1687</v>
      </c>
      <c r="B360" s="45">
        <v>79951</v>
      </c>
      <c r="C360" s="46">
        <v>357</v>
      </c>
      <c r="D360" s="209"/>
      <c r="E360" s="38" t="s">
        <v>1665</v>
      </c>
      <c r="F360" s="47">
        <v>82179</v>
      </c>
      <c r="G360" s="48">
        <v>340</v>
      </c>
    </row>
    <row r="361" spans="1:7" ht="14.25" x14ac:dyDescent="0.45">
      <c r="A361" s="44" t="s">
        <v>1688</v>
      </c>
      <c r="B361" s="45">
        <v>79817</v>
      </c>
      <c r="C361" s="46">
        <v>358</v>
      </c>
      <c r="D361" s="209"/>
      <c r="E361" s="38" t="s">
        <v>1247</v>
      </c>
      <c r="F361" s="47">
        <v>236713</v>
      </c>
      <c r="G361" s="48">
        <v>79</v>
      </c>
    </row>
    <row r="362" spans="1:7" ht="14.25" x14ac:dyDescent="0.45">
      <c r="A362" s="44" t="s">
        <v>1689</v>
      </c>
      <c r="B362" s="45">
        <v>79685</v>
      </c>
      <c r="C362" s="46">
        <v>359</v>
      </c>
      <c r="D362" s="209"/>
      <c r="E362" s="38" t="s">
        <v>1169</v>
      </c>
      <c r="F362" s="47">
        <v>413477</v>
      </c>
      <c r="G362" s="48">
        <v>37</v>
      </c>
    </row>
    <row r="363" spans="1:7" ht="14.25" x14ac:dyDescent="0.45">
      <c r="A363" s="44" t="s">
        <v>1574</v>
      </c>
      <c r="B363" s="45">
        <v>79322</v>
      </c>
      <c r="C363" s="46">
        <v>360</v>
      </c>
      <c r="D363" s="209"/>
      <c r="E363" s="38" t="s">
        <v>1506</v>
      </c>
      <c r="F363" s="47">
        <v>119604</v>
      </c>
      <c r="G363" s="48">
        <v>228</v>
      </c>
    </row>
    <row r="364" spans="1:7" ht="14.25" x14ac:dyDescent="0.45">
      <c r="A364" s="44" t="s">
        <v>1168</v>
      </c>
      <c r="B364" s="45">
        <v>79151</v>
      </c>
      <c r="C364" s="46">
        <v>361</v>
      </c>
      <c r="D364" s="209"/>
      <c r="E364" s="38" t="s">
        <v>1690</v>
      </c>
      <c r="F364" s="47">
        <v>54611</v>
      </c>
      <c r="G364" s="48">
        <v>552</v>
      </c>
    </row>
    <row r="365" spans="1:7" ht="14.25" x14ac:dyDescent="0.45">
      <c r="A365" s="44" t="s">
        <v>1691</v>
      </c>
      <c r="B365" s="45">
        <v>78546</v>
      </c>
      <c r="C365" s="46">
        <v>362</v>
      </c>
      <c r="D365" s="209"/>
      <c r="E365" s="38" t="s">
        <v>1625</v>
      </c>
      <c r="F365" s="47">
        <v>88810</v>
      </c>
      <c r="G365" s="48">
        <v>312</v>
      </c>
    </row>
    <row r="366" spans="1:7" ht="14.25" x14ac:dyDescent="0.45">
      <c r="A366" s="44" t="s">
        <v>1692</v>
      </c>
      <c r="B366" s="45">
        <v>78323</v>
      </c>
      <c r="C366" s="46">
        <v>363</v>
      </c>
      <c r="D366" s="209"/>
      <c r="E366" s="38" t="s">
        <v>1312</v>
      </c>
      <c r="F366" s="47">
        <v>190636</v>
      </c>
      <c r="G366" s="48">
        <v>114</v>
      </c>
    </row>
    <row r="367" spans="1:7" ht="14.25" x14ac:dyDescent="0.45">
      <c r="A367" s="44" t="s">
        <v>1693</v>
      </c>
      <c r="B367" s="45">
        <v>78141</v>
      </c>
      <c r="C367" s="46">
        <v>364</v>
      </c>
      <c r="D367" s="209"/>
      <c r="E367" s="38" t="s">
        <v>1694</v>
      </c>
      <c r="F367" s="47">
        <v>77429</v>
      </c>
      <c r="G367" s="48">
        <v>369</v>
      </c>
    </row>
    <row r="368" spans="1:7" ht="14.25" x14ac:dyDescent="0.45">
      <c r="A368" s="44" t="s">
        <v>1695</v>
      </c>
      <c r="B368" s="45">
        <v>78107</v>
      </c>
      <c r="C368" s="46">
        <v>365</v>
      </c>
      <c r="D368" s="209"/>
      <c r="E368" s="38" t="s">
        <v>1696</v>
      </c>
      <c r="F368" s="47">
        <v>49245</v>
      </c>
      <c r="G368" s="48">
        <v>626</v>
      </c>
    </row>
    <row r="369" spans="1:7" ht="14.25" x14ac:dyDescent="0.45">
      <c r="A369" s="44" t="s">
        <v>1170</v>
      </c>
      <c r="B369" s="45">
        <v>77561</v>
      </c>
      <c r="C369" s="46">
        <v>366</v>
      </c>
      <c r="D369" s="209"/>
      <c r="E369" s="38" t="s">
        <v>1020</v>
      </c>
      <c r="F369" s="47">
        <v>74285</v>
      </c>
      <c r="G369" s="48">
        <v>387</v>
      </c>
    </row>
    <row r="370" spans="1:7" ht="14.25" x14ac:dyDescent="0.45">
      <c r="A370" s="44" t="s">
        <v>1471</v>
      </c>
      <c r="B370" s="45">
        <v>77492</v>
      </c>
      <c r="C370" s="46">
        <v>367</v>
      </c>
      <c r="D370" s="209"/>
      <c r="E370" s="38" t="s">
        <v>1697</v>
      </c>
      <c r="F370" s="47">
        <v>54575</v>
      </c>
      <c r="G370" s="48">
        <v>554</v>
      </c>
    </row>
    <row r="371" spans="1:7" ht="14.25" x14ac:dyDescent="0.45">
      <c r="A371" s="44" t="s">
        <v>1698</v>
      </c>
      <c r="B371" s="45">
        <v>77453</v>
      </c>
      <c r="C371" s="46">
        <v>368</v>
      </c>
      <c r="D371" s="209"/>
      <c r="E371" s="38" t="s">
        <v>1600</v>
      </c>
      <c r="F371" s="47">
        <v>94152</v>
      </c>
      <c r="G371" s="48">
        <v>291</v>
      </c>
    </row>
    <row r="372" spans="1:7" ht="14.25" x14ac:dyDescent="0.45">
      <c r="A372" s="44" t="s">
        <v>1694</v>
      </c>
      <c r="B372" s="45">
        <v>77429</v>
      </c>
      <c r="C372" s="46">
        <v>369</v>
      </c>
      <c r="D372" s="209"/>
      <c r="E372" s="38" t="s">
        <v>1280</v>
      </c>
      <c r="F372" s="47">
        <v>212905</v>
      </c>
      <c r="G372" s="48">
        <v>96</v>
      </c>
    </row>
    <row r="373" spans="1:7" ht="14.25" x14ac:dyDescent="0.45">
      <c r="A373" s="44" t="s">
        <v>1273</v>
      </c>
      <c r="B373" s="45">
        <v>77078</v>
      </c>
      <c r="C373" s="46">
        <v>370</v>
      </c>
      <c r="D373" s="209"/>
      <c r="E373" s="38" t="s">
        <v>1508</v>
      </c>
      <c r="F373" s="47">
        <v>118390</v>
      </c>
      <c r="G373" s="48">
        <v>230</v>
      </c>
    </row>
    <row r="374" spans="1:7" ht="14.25" x14ac:dyDescent="0.45">
      <c r="A374" s="44" t="s">
        <v>1699</v>
      </c>
      <c r="B374" s="45">
        <v>76868</v>
      </c>
      <c r="C374" s="46">
        <v>371</v>
      </c>
      <c r="D374" s="209"/>
      <c r="E374" s="38" t="s">
        <v>1700</v>
      </c>
      <c r="F374" s="47">
        <v>34032</v>
      </c>
      <c r="G374" s="48">
        <v>941</v>
      </c>
    </row>
    <row r="375" spans="1:7" ht="14.25" x14ac:dyDescent="0.45">
      <c r="A375" s="44" t="s">
        <v>1487</v>
      </c>
      <c r="B375" s="45">
        <v>76707</v>
      </c>
      <c r="C375" s="46">
        <v>372</v>
      </c>
      <c r="D375" s="209"/>
      <c r="E375" s="38" t="s">
        <v>1701</v>
      </c>
      <c r="F375" s="47">
        <v>38354</v>
      </c>
      <c r="G375" s="48">
        <v>822</v>
      </c>
    </row>
    <row r="376" spans="1:7" ht="14.25" x14ac:dyDescent="0.45">
      <c r="A376" s="44" t="s">
        <v>1702</v>
      </c>
      <c r="B376" s="45">
        <v>76625</v>
      </c>
      <c r="C376" s="46">
        <v>373</v>
      </c>
      <c r="D376" s="209"/>
      <c r="E376" s="38" t="s">
        <v>1662</v>
      </c>
      <c r="F376" s="47">
        <v>82955</v>
      </c>
      <c r="G376" s="48">
        <v>338</v>
      </c>
    </row>
    <row r="377" spans="1:7" ht="14.25" x14ac:dyDescent="0.45">
      <c r="A377" s="44" t="s">
        <v>1703</v>
      </c>
      <c r="B377" s="45">
        <v>76608</v>
      </c>
      <c r="C377" s="46">
        <v>374</v>
      </c>
      <c r="D377" s="209"/>
      <c r="E377" s="38" t="s">
        <v>1704</v>
      </c>
      <c r="F377" s="47">
        <v>36433</v>
      </c>
      <c r="G377" s="48">
        <v>869</v>
      </c>
    </row>
    <row r="378" spans="1:7" ht="14.25" x14ac:dyDescent="0.45">
      <c r="A378" s="44" t="s">
        <v>1705</v>
      </c>
      <c r="B378" s="45">
        <v>76539</v>
      </c>
      <c r="C378" s="46">
        <v>375</v>
      </c>
      <c r="D378" s="209"/>
      <c r="E378" s="38" t="s">
        <v>1156</v>
      </c>
      <c r="F378" s="47">
        <v>473568</v>
      </c>
      <c r="G378" s="48">
        <v>30</v>
      </c>
    </row>
    <row r="379" spans="1:7" ht="14.25" x14ac:dyDescent="0.45">
      <c r="A379" s="44" t="s">
        <v>1176</v>
      </c>
      <c r="B379" s="45">
        <v>76504</v>
      </c>
      <c r="C379" s="46">
        <v>376</v>
      </c>
      <c r="D379" s="209"/>
      <c r="E379" s="38" t="s">
        <v>1301</v>
      </c>
      <c r="F379" s="47">
        <v>194331</v>
      </c>
      <c r="G379" s="48">
        <v>107</v>
      </c>
    </row>
    <row r="380" spans="1:7" ht="14.25" x14ac:dyDescent="0.45">
      <c r="A380" s="44" t="s">
        <v>1104</v>
      </c>
      <c r="B380" s="45">
        <v>76477</v>
      </c>
      <c r="C380" s="46">
        <v>377</v>
      </c>
      <c r="D380" s="209"/>
      <c r="E380" s="38" t="s">
        <v>1706</v>
      </c>
      <c r="F380" s="47">
        <v>67063</v>
      </c>
      <c r="G380" s="48">
        <v>442</v>
      </c>
    </row>
    <row r="381" spans="1:7" ht="14.25" x14ac:dyDescent="0.45">
      <c r="A381" s="44" t="s">
        <v>1707</v>
      </c>
      <c r="B381" s="45">
        <v>76127</v>
      </c>
      <c r="C381" s="46">
        <v>378</v>
      </c>
      <c r="D381" s="209"/>
      <c r="E381" s="38" t="s">
        <v>1708</v>
      </c>
      <c r="F381" s="47">
        <v>66378</v>
      </c>
      <c r="G381" s="48">
        <v>451</v>
      </c>
    </row>
    <row r="382" spans="1:7" ht="14.25" x14ac:dyDescent="0.45">
      <c r="A382" s="44" t="s">
        <v>1399</v>
      </c>
      <c r="B382" s="45">
        <v>76114</v>
      </c>
      <c r="C382" s="46">
        <v>379</v>
      </c>
      <c r="D382" s="209"/>
      <c r="E382" s="38" t="s">
        <v>1709</v>
      </c>
      <c r="F382" s="47">
        <v>49330</v>
      </c>
      <c r="G382" s="48">
        <v>625</v>
      </c>
    </row>
    <row r="383" spans="1:7" ht="14.25" x14ac:dyDescent="0.45">
      <c r="A383" s="44" t="s">
        <v>1252</v>
      </c>
      <c r="B383" s="45">
        <v>75135</v>
      </c>
      <c r="C383" s="46">
        <v>380</v>
      </c>
      <c r="D383" s="209"/>
      <c r="E383" s="38" t="s">
        <v>1710</v>
      </c>
      <c r="F383" s="47">
        <v>32644</v>
      </c>
      <c r="G383" s="48">
        <v>976</v>
      </c>
    </row>
    <row r="384" spans="1:7" ht="14.25" x14ac:dyDescent="0.45">
      <c r="A384" s="44" t="s">
        <v>1495</v>
      </c>
      <c r="B384" s="45">
        <v>75135</v>
      </c>
      <c r="C384" s="46">
        <v>381</v>
      </c>
      <c r="D384" s="209"/>
      <c r="E384" s="38" t="s">
        <v>1711</v>
      </c>
      <c r="F384" s="47">
        <v>35599</v>
      </c>
      <c r="G384" s="48">
        <v>887</v>
      </c>
    </row>
    <row r="385" spans="1:7" ht="14.25" x14ac:dyDescent="0.45">
      <c r="A385" s="44" t="s">
        <v>1482</v>
      </c>
      <c r="B385" s="45">
        <v>75134</v>
      </c>
      <c r="C385" s="46">
        <v>382</v>
      </c>
      <c r="D385" s="209"/>
      <c r="E385" s="38" t="s">
        <v>1453</v>
      </c>
      <c r="F385" s="47">
        <v>133474</v>
      </c>
      <c r="G385" s="48">
        <v>193</v>
      </c>
    </row>
    <row r="386" spans="1:7" ht="14.25" x14ac:dyDescent="0.45">
      <c r="A386" s="44" t="s">
        <v>1712</v>
      </c>
      <c r="B386" s="45">
        <v>74839</v>
      </c>
      <c r="C386" s="46">
        <v>383</v>
      </c>
      <c r="D386" s="209"/>
      <c r="E386" s="38" t="s">
        <v>1543</v>
      </c>
      <c r="F386" s="47">
        <v>109079</v>
      </c>
      <c r="G386" s="48">
        <v>251</v>
      </c>
    </row>
    <row r="387" spans="1:7" ht="14.25" x14ac:dyDescent="0.45">
      <c r="A387" s="44" t="s">
        <v>1522</v>
      </c>
      <c r="B387" s="45">
        <v>74784</v>
      </c>
      <c r="C387" s="46">
        <v>384</v>
      </c>
      <c r="D387" s="209"/>
      <c r="E387" s="38" t="s">
        <v>1713</v>
      </c>
      <c r="F387" s="47">
        <v>41664</v>
      </c>
      <c r="G387" s="48">
        <v>753</v>
      </c>
    </row>
    <row r="388" spans="1:7" ht="14.25" x14ac:dyDescent="0.45">
      <c r="A388" s="44" t="s">
        <v>2089</v>
      </c>
      <c r="B388" s="45">
        <v>74756</v>
      </c>
      <c r="C388" s="46">
        <v>385</v>
      </c>
      <c r="D388" s="209"/>
      <c r="E388" s="38" t="s">
        <v>1714</v>
      </c>
      <c r="F388" s="47">
        <v>38340</v>
      </c>
      <c r="G388" s="48">
        <v>823</v>
      </c>
    </row>
    <row r="389" spans="1:7" ht="14.25" x14ac:dyDescent="0.45">
      <c r="A389" s="44" t="s">
        <v>1715</v>
      </c>
      <c r="B389" s="45">
        <v>74531</v>
      </c>
      <c r="C389" s="46">
        <v>386</v>
      </c>
      <c r="D389" s="209"/>
      <c r="E389" s="38" t="s">
        <v>1703</v>
      </c>
      <c r="F389" s="47">
        <v>76608</v>
      </c>
      <c r="G389" s="48">
        <v>374</v>
      </c>
    </row>
    <row r="390" spans="1:7" ht="14.25" x14ac:dyDescent="0.45">
      <c r="A390" s="44" t="s">
        <v>1020</v>
      </c>
      <c r="B390" s="45">
        <v>74285</v>
      </c>
      <c r="C390" s="46">
        <v>387</v>
      </c>
      <c r="D390" s="209"/>
      <c r="E390" s="38" t="s">
        <v>1716</v>
      </c>
      <c r="F390" s="47">
        <v>72414</v>
      </c>
      <c r="G390" s="48">
        <v>399</v>
      </c>
    </row>
    <row r="391" spans="1:7" ht="14.25" x14ac:dyDescent="0.45">
      <c r="A391" s="44" t="s">
        <v>1717</v>
      </c>
      <c r="B391" s="45">
        <v>73970</v>
      </c>
      <c r="C391" s="46">
        <v>388</v>
      </c>
      <c r="D391" s="209"/>
      <c r="E391" s="38" t="s">
        <v>1502</v>
      </c>
      <c r="F391" s="47">
        <v>119868</v>
      </c>
      <c r="G391" s="48">
        <v>226</v>
      </c>
    </row>
    <row r="392" spans="1:7" ht="14.25" x14ac:dyDescent="0.45">
      <c r="A392" s="44" t="s">
        <v>1718</v>
      </c>
      <c r="B392" s="45">
        <v>73750</v>
      </c>
      <c r="C392" s="46">
        <v>389</v>
      </c>
      <c r="D392" s="209"/>
      <c r="E392" s="38" t="s">
        <v>1719</v>
      </c>
      <c r="F392" s="47">
        <v>48471</v>
      </c>
      <c r="G392" s="48">
        <v>638</v>
      </c>
    </row>
    <row r="393" spans="1:7" ht="14.25" x14ac:dyDescent="0.45">
      <c r="A393" s="44" t="s">
        <v>1599</v>
      </c>
      <c r="B393" s="45">
        <v>73522</v>
      </c>
      <c r="C393" s="46">
        <v>390</v>
      </c>
      <c r="D393" s="209"/>
      <c r="E393" s="38" t="s">
        <v>1720</v>
      </c>
      <c r="F393" s="47">
        <v>65131</v>
      </c>
      <c r="G393" s="48">
        <v>462</v>
      </c>
    </row>
    <row r="394" spans="1:7" ht="14.25" x14ac:dyDescent="0.45">
      <c r="A394" s="44" t="s">
        <v>1544</v>
      </c>
      <c r="B394" s="45">
        <v>73518</v>
      </c>
      <c r="C394" s="46">
        <v>391</v>
      </c>
      <c r="D394" s="209"/>
      <c r="E394" s="38" t="s">
        <v>1144</v>
      </c>
      <c r="F394" s="47">
        <v>593542</v>
      </c>
      <c r="G394" s="48">
        <v>24</v>
      </c>
    </row>
    <row r="395" spans="1:7" ht="14.25" x14ac:dyDescent="0.45">
      <c r="A395" s="44" t="s">
        <v>2082</v>
      </c>
      <c r="B395" s="45">
        <v>73128</v>
      </c>
      <c r="C395" s="46">
        <v>392</v>
      </c>
      <c r="D395" s="209"/>
      <c r="E395" s="38" t="s">
        <v>1337</v>
      </c>
      <c r="F395" s="47">
        <v>175577</v>
      </c>
      <c r="G395" s="48">
        <v>128</v>
      </c>
    </row>
    <row r="396" spans="1:7" ht="14.25" x14ac:dyDescent="0.45">
      <c r="A396" s="44" t="s">
        <v>1721</v>
      </c>
      <c r="B396" s="45">
        <v>73071</v>
      </c>
      <c r="C396" s="46">
        <v>393</v>
      </c>
      <c r="D396" s="209"/>
      <c r="E396" s="38" t="s">
        <v>1458</v>
      </c>
      <c r="F396" s="47">
        <v>132466</v>
      </c>
      <c r="G396" s="48">
        <v>196</v>
      </c>
    </row>
    <row r="397" spans="1:7" ht="14.25" x14ac:dyDescent="0.45">
      <c r="A397" s="44" t="s">
        <v>1722</v>
      </c>
      <c r="B397" s="45">
        <v>73021</v>
      </c>
      <c r="C397" s="46">
        <v>394</v>
      </c>
      <c r="D397" s="209"/>
      <c r="E397" s="38" t="s">
        <v>1723</v>
      </c>
      <c r="F397" s="47">
        <v>63827</v>
      </c>
      <c r="G397" s="48">
        <v>470</v>
      </c>
    </row>
    <row r="398" spans="1:7" ht="14.25" x14ac:dyDescent="0.45">
      <c r="A398" s="44" t="s">
        <v>1724</v>
      </c>
      <c r="B398" s="45">
        <v>72892</v>
      </c>
      <c r="C398" s="46">
        <v>395</v>
      </c>
      <c r="D398" s="209"/>
      <c r="E398" s="38" t="s">
        <v>1536</v>
      </c>
      <c r="F398" s="47">
        <v>112136</v>
      </c>
      <c r="G398" s="48">
        <v>247</v>
      </c>
    </row>
    <row r="399" spans="1:7" ht="14.25" x14ac:dyDescent="0.45">
      <c r="A399" s="44" t="s">
        <v>1725</v>
      </c>
      <c r="B399" s="45">
        <v>72642</v>
      </c>
      <c r="C399" s="46">
        <v>396</v>
      </c>
      <c r="D399" s="209"/>
      <c r="E399" s="38" t="s">
        <v>1726</v>
      </c>
      <c r="F399" s="47">
        <v>33464</v>
      </c>
      <c r="G399" s="48">
        <v>956</v>
      </c>
    </row>
    <row r="400" spans="1:7" ht="14.25" x14ac:dyDescent="0.45">
      <c r="A400" s="44" t="s">
        <v>1727</v>
      </c>
      <c r="B400" s="45">
        <v>72627</v>
      </c>
      <c r="C400" s="46">
        <v>397</v>
      </c>
      <c r="D400" s="209"/>
      <c r="E400" s="38" t="s">
        <v>1449</v>
      </c>
      <c r="F400" s="47">
        <v>134066</v>
      </c>
      <c r="G400" s="48">
        <v>191</v>
      </c>
    </row>
    <row r="401" spans="1:7" ht="14.25" x14ac:dyDescent="0.45">
      <c r="A401" s="44" t="s">
        <v>1593</v>
      </c>
      <c r="B401" s="45">
        <v>72533</v>
      </c>
      <c r="C401" s="46">
        <v>398</v>
      </c>
      <c r="D401" s="209"/>
      <c r="E401" s="38" t="s">
        <v>1728</v>
      </c>
      <c r="F401" s="47">
        <v>36024</v>
      </c>
      <c r="G401" s="48">
        <v>878</v>
      </c>
    </row>
    <row r="402" spans="1:7" ht="14.25" x14ac:dyDescent="0.45">
      <c r="A402" s="44" t="s">
        <v>1716</v>
      </c>
      <c r="B402" s="45">
        <v>72414</v>
      </c>
      <c r="C402" s="46">
        <v>399</v>
      </c>
      <c r="D402" s="209"/>
      <c r="E402" s="38" t="s">
        <v>1317</v>
      </c>
      <c r="F402" s="47">
        <v>187473</v>
      </c>
      <c r="G402" s="48">
        <v>117</v>
      </c>
    </row>
    <row r="403" spans="1:7" ht="14.25" x14ac:dyDescent="0.45">
      <c r="A403" s="44" t="s">
        <v>1729</v>
      </c>
      <c r="B403" s="45">
        <v>72328</v>
      </c>
      <c r="C403" s="46">
        <v>400</v>
      </c>
      <c r="D403" s="209"/>
      <c r="E403" s="38" t="s">
        <v>1667</v>
      </c>
      <c r="F403" s="47">
        <v>82037</v>
      </c>
      <c r="G403" s="48">
        <v>341</v>
      </c>
    </row>
    <row r="404" spans="1:7" ht="14.25" x14ac:dyDescent="0.45">
      <c r="A404" s="44" t="s">
        <v>1730</v>
      </c>
      <c r="B404" s="45">
        <v>72248</v>
      </c>
      <c r="C404" s="46">
        <v>401</v>
      </c>
      <c r="D404" s="209"/>
      <c r="E404" s="38" t="s">
        <v>1731</v>
      </c>
      <c r="F404" s="47">
        <v>33194</v>
      </c>
      <c r="G404" s="48">
        <v>964</v>
      </c>
    </row>
    <row r="405" spans="1:7" ht="14.25" x14ac:dyDescent="0.45">
      <c r="A405" s="44" t="s">
        <v>1732</v>
      </c>
      <c r="B405" s="45">
        <v>72069</v>
      </c>
      <c r="C405" s="46">
        <v>402</v>
      </c>
      <c r="D405" s="209"/>
      <c r="E405" s="38" t="s">
        <v>1733</v>
      </c>
      <c r="F405" s="47">
        <v>50307</v>
      </c>
      <c r="G405" s="48">
        <v>614</v>
      </c>
    </row>
    <row r="406" spans="1:7" ht="14.25" x14ac:dyDescent="0.45">
      <c r="A406" s="44" t="s">
        <v>1649</v>
      </c>
      <c r="B406" s="45">
        <v>72052</v>
      </c>
      <c r="C406" s="46">
        <v>403</v>
      </c>
      <c r="D406" s="209"/>
      <c r="E406" s="38" t="s">
        <v>1734</v>
      </c>
      <c r="F406" s="47">
        <v>40283</v>
      </c>
      <c r="G406" s="48">
        <v>781</v>
      </c>
    </row>
    <row r="407" spans="1:7" ht="14.25" x14ac:dyDescent="0.45">
      <c r="A407" s="44" t="s">
        <v>2072</v>
      </c>
      <c r="B407" s="45">
        <v>71925</v>
      </c>
      <c r="C407" s="46">
        <v>404</v>
      </c>
      <c r="D407" s="209"/>
      <c r="E407" s="38" t="s">
        <v>1289</v>
      </c>
      <c r="F407" s="47">
        <v>210094</v>
      </c>
      <c r="G407" s="48">
        <v>101</v>
      </c>
    </row>
    <row r="408" spans="1:7" ht="14.25" x14ac:dyDescent="0.45">
      <c r="A408" s="44" t="s">
        <v>1735</v>
      </c>
      <c r="B408" s="45">
        <v>71754</v>
      </c>
      <c r="C408" s="46">
        <v>405</v>
      </c>
      <c r="D408" s="209"/>
      <c r="E408" s="38" t="s">
        <v>1736</v>
      </c>
      <c r="F408" s="47">
        <v>41879</v>
      </c>
      <c r="G408" s="48">
        <v>749</v>
      </c>
    </row>
    <row r="409" spans="1:7" ht="14.25" x14ac:dyDescent="0.45">
      <c r="A409" s="44" t="s">
        <v>1615</v>
      </c>
      <c r="B409" s="45">
        <v>71723</v>
      </c>
      <c r="C409" s="46">
        <v>406</v>
      </c>
      <c r="D409" s="209"/>
      <c r="E409" s="38" t="s">
        <v>1737</v>
      </c>
      <c r="F409" s="47">
        <v>34032</v>
      </c>
      <c r="G409" s="48">
        <v>942</v>
      </c>
    </row>
    <row r="410" spans="1:7" ht="14.25" x14ac:dyDescent="0.45">
      <c r="A410" s="44" t="s">
        <v>1329</v>
      </c>
      <c r="B410" s="45">
        <v>71604</v>
      </c>
      <c r="C410" s="46">
        <v>407</v>
      </c>
      <c r="D410" s="209"/>
      <c r="E410" s="38" t="s">
        <v>1361</v>
      </c>
      <c r="F410" s="47">
        <v>161392</v>
      </c>
      <c r="G410" s="48">
        <v>142</v>
      </c>
    </row>
    <row r="411" spans="1:7" ht="14.25" x14ac:dyDescent="0.45">
      <c r="A411" s="44" t="s">
        <v>1108</v>
      </c>
      <c r="B411" s="45">
        <v>71528</v>
      </c>
      <c r="C411" s="46">
        <v>408</v>
      </c>
      <c r="D411" s="209"/>
      <c r="E411" s="38" t="s">
        <v>1738</v>
      </c>
      <c r="F411" s="47">
        <v>49858</v>
      </c>
      <c r="G411" s="48">
        <v>618</v>
      </c>
    </row>
    <row r="412" spans="1:7" ht="14.25" x14ac:dyDescent="0.45">
      <c r="A412" s="44" t="s">
        <v>1682</v>
      </c>
      <c r="B412" s="45">
        <v>71482</v>
      </c>
      <c r="C412" s="46">
        <v>409</v>
      </c>
      <c r="D412" s="209"/>
      <c r="E412" s="38" t="s">
        <v>1739</v>
      </c>
      <c r="F412" s="47">
        <v>46609</v>
      </c>
      <c r="G412" s="48">
        <v>669</v>
      </c>
    </row>
    <row r="413" spans="1:7" ht="14.25" x14ac:dyDescent="0.45">
      <c r="A413" s="44" t="s">
        <v>1489</v>
      </c>
      <c r="B413" s="45">
        <v>71344</v>
      </c>
      <c r="C413" s="46">
        <v>410</v>
      </c>
      <c r="D413" s="209"/>
      <c r="E413" s="38" t="s">
        <v>1740</v>
      </c>
      <c r="F413" s="47">
        <v>42091</v>
      </c>
      <c r="G413" s="48">
        <v>746</v>
      </c>
    </row>
    <row r="414" spans="1:7" ht="14.25" x14ac:dyDescent="0.45">
      <c r="A414" s="44" t="s">
        <v>1290</v>
      </c>
      <c r="B414" s="45">
        <v>71175</v>
      </c>
      <c r="C414" s="46">
        <v>411</v>
      </c>
      <c r="D414" s="209"/>
      <c r="E414" s="38" t="s">
        <v>1127</v>
      </c>
      <c r="F414" s="47">
        <v>706372</v>
      </c>
      <c r="G414" s="48">
        <v>15</v>
      </c>
    </row>
    <row r="415" spans="1:7" ht="14.25" x14ac:dyDescent="0.45">
      <c r="A415" s="44" t="s">
        <v>1417</v>
      </c>
      <c r="B415" s="45">
        <v>71144</v>
      </c>
      <c r="C415" s="46">
        <v>412</v>
      </c>
      <c r="D415" s="209"/>
      <c r="E415" s="38" t="s">
        <v>1422</v>
      </c>
      <c r="F415" s="47">
        <v>140786</v>
      </c>
      <c r="G415" s="48">
        <v>175</v>
      </c>
    </row>
    <row r="416" spans="1:7" ht="14.25" x14ac:dyDescent="0.45">
      <c r="A416" s="44" t="s">
        <v>1741</v>
      </c>
      <c r="B416" s="45">
        <v>71103</v>
      </c>
      <c r="C416" s="46">
        <v>413</v>
      </c>
      <c r="D416" s="209"/>
      <c r="E416" s="38" t="s">
        <v>1742</v>
      </c>
      <c r="F416" s="47">
        <v>37353</v>
      </c>
      <c r="G416" s="48">
        <v>841</v>
      </c>
    </row>
    <row r="417" spans="1:7" ht="14.25" x14ac:dyDescent="0.45">
      <c r="A417" s="44" t="s">
        <v>1743</v>
      </c>
      <c r="B417" s="45">
        <v>70997</v>
      </c>
      <c r="C417" s="46">
        <v>414</v>
      </c>
      <c r="D417" s="209"/>
      <c r="E417" s="38" t="s">
        <v>1744</v>
      </c>
      <c r="F417" s="47">
        <v>57822</v>
      </c>
      <c r="G417" s="48">
        <v>518</v>
      </c>
    </row>
    <row r="418" spans="1:7" ht="14.25" x14ac:dyDescent="0.45">
      <c r="A418" s="44" t="s">
        <v>1683</v>
      </c>
      <c r="B418" s="45">
        <v>70333</v>
      </c>
      <c r="C418" s="46">
        <v>415</v>
      </c>
      <c r="D418" s="209"/>
      <c r="E418" s="38" t="s">
        <v>1745</v>
      </c>
      <c r="F418" s="47">
        <v>34675</v>
      </c>
      <c r="G418" s="48">
        <v>919</v>
      </c>
    </row>
    <row r="419" spans="1:7" ht="14.25" x14ac:dyDescent="0.45">
      <c r="A419" s="44" t="s">
        <v>1746</v>
      </c>
      <c r="B419" s="45">
        <v>70286</v>
      </c>
      <c r="C419" s="46">
        <v>416</v>
      </c>
      <c r="D419" s="209"/>
      <c r="E419" s="38" t="s">
        <v>1747</v>
      </c>
      <c r="F419" s="47">
        <v>40224</v>
      </c>
      <c r="G419" s="48">
        <v>783</v>
      </c>
    </row>
    <row r="420" spans="1:7" ht="14.25" x14ac:dyDescent="0.45">
      <c r="A420" s="44" t="s">
        <v>1748</v>
      </c>
      <c r="B420" s="45">
        <v>70211</v>
      </c>
      <c r="C420" s="46">
        <v>417</v>
      </c>
      <c r="D420" s="209"/>
      <c r="E420" s="38" t="s">
        <v>1386</v>
      </c>
      <c r="F420" s="47">
        <v>153618</v>
      </c>
      <c r="G420" s="48">
        <v>155</v>
      </c>
    </row>
    <row r="421" spans="1:7" ht="14.25" x14ac:dyDescent="0.45">
      <c r="A421" s="44" t="s">
        <v>1749</v>
      </c>
      <c r="B421" s="45">
        <v>70123</v>
      </c>
      <c r="C421" s="46">
        <v>418</v>
      </c>
      <c r="D421" s="209"/>
      <c r="E421" s="38" t="s">
        <v>1695</v>
      </c>
      <c r="F421" s="47">
        <v>78107</v>
      </c>
      <c r="G421" s="48">
        <v>365</v>
      </c>
    </row>
    <row r="422" spans="1:7" ht="14.25" x14ac:dyDescent="0.45">
      <c r="A422" s="44" t="s">
        <v>1596</v>
      </c>
      <c r="B422" s="45">
        <v>70095</v>
      </c>
      <c r="C422" s="46">
        <v>419</v>
      </c>
      <c r="D422" s="209"/>
      <c r="E422" s="38" t="s">
        <v>1175</v>
      </c>
      <c r="F422" s="47">
        <v>411770</v>
      </c>
      <c r="G422" s="48">
        <v>41</v>
      </c>
    </row>
    <row r="423" spans="1:7" ht="14.25" x14ac:dyDescent="0.45">
      <c r="A423" s="44" t="s">
        <v>1359</v>
      </c>
      <c r="B423" s="45">
        <v>69950</v>
      </c>
      <c r="C423" s="46">
        <v>420</v>
      </c>
      <c r="D423" s="209"/>
      <c r="E423" s="38" t="s">
        <v>1750</v>
      </c>
      <c r="F423" s="47">
        <v>68145</v>
      </c>
      <c r="G423" s="48">
        <v>432</v>
      </c>
    </row>
    <row r="424" spans="1:7" ht="14.25" x14ac:dyDescent="0.45">
      <c r="A424" s="44" t="s">
        <v>1157</v>
      </c>
      <c r="B424" s="45">
        <v>69843</v>
      </c>
      <c r="C424" s="46">
        <v>421</v>
      </c>
      <c r="D424" s="209"/>
      <c r="E424" s="38" t="s">
        <v>1751</v>
      </c>
      <c r="F424" s="47">
        <v>33209</v>
      </c>
      <c r="G424" s="48">
        <v>962</v>
      </c>
    </row>
    <row r="425" spans="1:7" ht="14.25" x14ac:dyDescent="0.45">
      <c r="A425" s="44" t="s">
        <v>1752</v>
      </c>
      <c r="B425" s="45">
        <v>69840</v>
      </c>
      <c r="C425" s="46">
        <v>422</v>
      </c>
      <c r="D425" s="209"/>
      <c r="E425" s="38" t="s">
        <v>1753</v>
      </c>
      <c r="F425" s="47">
        <v>40413</v>
      </c>
      <c r="G425" s="48">
        <v>778</v>
      </c>
    </row>
    <row r="426" spans="1:7" ht="14.25" x14ac:dyDescent="0.45">
      <c r="A426" s="44" t="s">
        <v>1754</v>
      </c>
      <c r="B426" s="45">
        <v>69810</v>
      </c>
      <c r="C426" s="46">
        <v>423</v>
      </c>
      <c r="D426" s="209"/>
      <c r="E426" s="38" t="s">
        <v>1755</v>
      </c>
      <c r="F426" s="47">
        <v>47220</v>
      </c>
      <c r="G426" s="48">
        <v>659</v>
      </c>
    </row>
    <row r="427" spans="1:7" ht="14.25" x14ac:dyDescent="0.45">
      <c r="A427" s="44" t="s">
        <v>1402</v>
      </c>
      <c r="B427" s="45">
        <v>69756</v>
      </c>
      <c r="C427" s="46">
        <v>424</v>
      </c>
      <c r="D427" s="209"/>
      <c r="E427" s="38" t="s">
        <v>1756</v>
      </c>
      <c r="F427" s="47">
        <v>50577</v>
      </c>
      <c r="G427" s="48">
        <v>610</v>
      </c>
    </row>
    <row r="428" spans="1:7" ht="14.25" x14ac:dyDescent="0.45">
      <c r="A428" s="44" t="s">
        <v>1254</v>
      </c>
      <c r="B428" s="45">
        <v>69279</v>
      </c>
      <c r="C428" s="46">
        <v>425</v>
      </c>
      <c r="D428" s="209"/>
      <c r="E428" s="38" t="s">
        <v>1757</v>
      </c>
      <c r="F428" s="47">
        <v>68868</v>
      </c>
      <c r="G428" s="48">
        <v>428</v>
      </c>
    </row>
    <row r="429" spans="1:7" ht="14.25" x14ac:dyDescent="0.45">
      <c r="A429" s="44" t="s">
        <v>1758</v>
      </c>
      <c r="B429" s="45">
        <v>69257</v>
      </c>
      <c r="C429" s="46">
        <v>426</v>
      </c>
      <c r="D429" s="209"/>
      <c r="E429" s="38" t="s">
        <v>1456</v>
      </c>
      <c r="F429" s="47">
        <v>132645</v>
      </c>
      <c r="G429" s="48">
        <v>195</v>
      </c>
    </row>
    <row r="430" spans="1:7" ht="14.25" x14ac:dyDescent="0.45">
      <c r="A430" s="44" t="s">
        <v>1759</v>
      </c>
      <c r="B430" s="45">
        <v>68905</v>
      </c>
      <c r="C430" s="46">
        <v>427</v>
      </c>
      <c r="D430" s="209"/>
      <c r="E430" s="38" t="s">
        <v>1760</v>
      </c>
      <c r="F430" s="47">
        <v>61651</v>
      </c>
      <c r="G430" s="48">
        <v>488</v>
      </c>
    </row>
    <row r="431" spans="1:7" ht="14.25" x14ac:dyDescent="0.45">
      <c r="A431" s="44" t="s">
        <v>1757</v>
      </c>
      <c r="B431" s="45">
        <v>68868</v>
      </c>
      <c r="C431" s="46">
        <v>428</v>
      </c>
      <c r="D431" s="209"/>
      <c r="E431" s="38" t="s">
        <v>1761</v>
      </c>
      <c r="F431" s="47">
        <v>34041</v>
      </c>
      <c r="G431" s="48">
        <v>940</v>
      </c>
    </row>
    <row r="432" spans="1:7" ht="14.25" x14ac:dyDescent="0.45">
      <c r="A432" s="44" t="s">
        <v>1762</v>
      </c>
      <c r="B432" s="45">
        <v>68785</v>
      </c>
      <c r="C432" s="46">
        <v>429</v>
      </c>
      <c r="D432" s="209"/>
      <c r="E432" s="38" t="s">
        <v>1763</v>
      </c>
      <c r="F432" s="47">
        <v>32466</v>
      </c>
      <c r="G432" s="48">
        <v>978</v>
      </c>
    </row>
    <row r="433" spans="1:7" ht="14.25" x14ac:dyDescent="0.45">
      <c r="A433" s="44" t="s">
        <v>1666</v>
      </c>
      <c r="B433" s="45">
        <v>68699</v>
      </c>
      <c r="C433" s="46">
        <v>430</v>
      </c>
      <c r="D433" s="209"/>
      <c r="E433" s="38" t="s">
        <v>1579</v>
      </c>
      <c r="F433" s="47">
        <v>99885</v>
      </c>
      <c r="G433" s="48">
        <v>276</v>
      </c>
    </row>
    <row r="434" spans="1:7" ht="14.25" x14ac:dyDescent="0.45">
      <c r="A434" s="44" t="s">
        <v>1585</v>
      </c>
      <c r="B434" s="45">
        <v>68309</v>
      </c>
      <c r="C434" s="46">
        <v>431</v>
      </c>
      <c r="D434" s="209"/>
      <c r="E434" s="38" t="s">
        <v>1764</v>
      </c>
      <c r="F434" s="47">
        <v>55466</v>
      </c>
      <c r="G434" s="48">
        <v>540</v>
      </c>
    </row>
    <row r="435" spans="1:7" ht="14.25" x14ac:dyDescent="0.45">
      <c r="A435" s="44" t="s">
        <v>1750</v>
      </c>
      <c r="B435" s="45">
        <v>68145</v>
      </c>
      <c r="C435" s="46">
        <v>432</v>
      </c>
      <c r="D435" s="209"/>
      <c r="E435" s="38" t="s">
        <v>1396</v>
      </c>
      <c r="F435" s="47">
        <v>150166</v>
      </c>
      <c r="G435" s="48">
        <v>161</v>
      </c>
    </row>
    <row r="436" spans="1:7" ht="14.25" x14ac:dyDescent="0.45">
      <c r="A436" s="44" t="s">
        <v>1639</v>
      </c>
      <c r="B436" s="45">
        <v>68075</v>
      </c>
      <c r="C436" s="46">
        <v>433</v>
      </c>
      <c r="D436" s="209"/>
      <c r="E436" s="38" t="s">
        <v>1650</v>
      </c>
      <c r="F436" s="47">
        <v>84710</v>
      </c>
      <c r="G436" s="48">
        <v>329</v>
      </c>
    </row>
    <row r="437" spans="1:7" ht="14.25" x14ac:dyDescent="0.45">
      <c r="A437" s="44" t="s">
        <v>1557</v>
      </c>
      <c r="B437" s="45">
        <v>68046</v>
      </c>
      <c r="C437" s="46">
        <v>434</v>
      </c>
      <c r="D437" s="209"/>
      <c r="E437" s="38" t="s">
        <v>1765</v>
      </c>
      <c r="F437" s="47">
        <v>53737</v>
      </c>
      <c r="G437" s="48">
        <v>566</v>
      </c>
    </row>
    <row r="438" spans="1:7" ht="14.25" x14ac:dyDescent="0.45">
      <c r="A438" s="44" t="s">
        <v>1766</v>
      </c>
      <c r="B438" s="45">
        <v>68021</v>
      </c>
      <c r="C438" s="46">
        <v>435</v>
      </c>
      <c r="D438" s="209"/>
      <c r="E438" s="38" t="s">
        <v>1767</v>
      </c>
      <c r="F438" s="47">
        <v>34084</v>
      </c>
      <c r="G438" s="48">
        <v>936</v>
      </c>
    </row>
    <row r="439" spans="1:7" ht="14.25" x14ac:dyDescent="0.45">
      <c r="A439" s="44" t="s">
        <v>1360</v>
      </c>
      <c r="B439" s="45">
        <v>67923</v>
      </c>
      <c r="C439" s="46">
        <v>436</v>
      </c>
      <c r="D439" s="209"/>
      <c r="E439" s="38" t="s">
        <v>1768</v>
      </c>
      <c r="F439" s="47">
        <v>56068</v>
      </c>
      <c r="G439" s="48">
        <v>532</v>
      </c>
    </row>
    <row r="440" spans="1:7" ht="14.25" x14ac:dyDescent="0.45">
      <c r="A440" s="44" t="s">
        <v>1769</v>
      </c>
      <c r="B440" s="45">
        <v>67646</v>
      </c>
      <c r="C440" s="46">
        <v>437</v>
      </c>
      <c r="D440" s="209"/>
      <c r="E440" s="38" t="s">
        <v>1597</v>
      </c>
      <c r="F440" s="47">
        <v>94603</v>
      </c>
      <c r="G440" s="48">
        <v>289</v>
      </c>
    </row>
    <row r="441" spans="1:7" ht="14.25" x14ac:dyDescent="0.45">
      <c r="A441" s="44" t="s">
        <v>1770</v>
      </c>
      <c r="B441" s="45">
        <v>67570</v>
      </c>
      <c r="C441" s="46">
        <v>438</v>
      </c>
      <c r="D441" s="209"/>
      <c r="E441" s="38" t="s">
        <v>1771</v>
      </c>
      <c r="F441" s="47">
        <v>51380</v>
      </c>
      <c r="G441" s="48">
        <v>593</v>
      </c>
    </row>
    <row r="442" spans="1:7" ht="14.25" x14ac:dyDescent="0.45">
      <c r="A442" s="44" t="s">
        <v>1772</v>
      </c>
      <c r="B442" s="45">
        <v>67210</v>
      </c>
      <c r="C442" s="46">
        <v>439</v>
      </c>
      <c r="D442" s="209"/>
      <c r="E442" s="38" t="s">
        <v>1773</v>
      </c>
      <c r="F442" s="47">
        <v>36288</v>
      </c>
      <c r="G442" s="48">
        <v>873</v>
      </c>
    </row>
    <row r="443" spans="1:7" ht="14.25" x14ac:dyDescent="0.45">
      <c r="A443" s="44" t="s">
        <v>1774</v>
      </c>
      <c r="B443" s="45">
        <v>67208</v>
      </c>
      <c r="C443" s="46">
        <v>440</v>
      </c>
      <c r="D443" s="209"/>
      <c r="E443" s="38" t="s">
        <v>1658</v>
      </c>
      <c r="F443" s="47">
        <v>83523</v>
      </c>
      <c r="G443" s="48">
        <v>335</v>
      </c>
    </row>
    <row r="444" spans="1:7" ht="14.25" x14ac:dyDescent="0.45">
      <c r="A444" s="44" t="s">
        <v>1775</v>
      </c>
      <c r="B444" s="45">
        <v>67154</v>
      </c>
      <c r="C444" s="46">
        <v>441</v>
      </c>
      <c r="D444" s="209"/>
      <c r="E444" s="38" t="s">
        <v>1776</v>
      </c>
      <c r="F444" s="47">
        <v>40477</v>
      </c>
      <c r="G444" s="48">
        <v>776</v>
      </c>
    </row>
    <row r="445" spans="1:7" ht="14.25" x14ac:dyDescent="0.45">
      <c r="A445" s="44" t="s">
        <v>1706</v>
      </c>
      <c r="B445" s="45">
        <v>67063</v>
      </c>
      <c r="C445" s="46">
        <v>442</v>
      </c>
      <c r="D445" s="209"/>
      <c r="E445" s="38" t="s">
        <v>1777</v>
      </c>
      <c r="F445" s="47">
        <v>54026</v>
      </c>
      <c r="G445" s="48">
        <v>563</v>
      </c>
    </row>
    <row r="446" spans="1:7" ht="14.25" x14ac:dyDescent="0.45">
      <c r="A446" s="44" t="s">
        <v>1378</v>
      </c>
      <c r="B446" s="45">
        <v>67054</v>
      </c>
      <c r="C446" s="46">
        <v>443</v>
      </c>
      <c r="D446" s="209"/>
      <c r="E446" s="38" t="s">
        <v>1231</v>
      </c>
      <c r="F446" s="47">
        <v>254779</v>
      </c>
      <c r="G446" s="48">
        <v>70</v>
      </c>
    </row>
    <row r="447" spans="1:7" ht="14.25" x14ac:dyDescent="0.45">
      <c r="A447" s="44" t="s">
        <v>1778</v>
      </c>
      <c r="B447" s="45">
        <v>66853</v>
      </c>
      <c r="C447" s="46">
        <v>444</v>
      </c>
      <c r="D447" s="209"/>
      <c r="E447" s="38" t="s">
        <v>1779</v>
      </c>
      <c r="F447" s="47">
        <v>40555</v>
      </c>
      <c r="G447" s="48">
        <v>775</v>
      </c>
    </row>
    <row r="448" spans="1:7" ht="14.25" x14ac:dyDescent="0.45">
      <c r="A448" s="44" t="s">
        <v>1780</v>
      </c>
      <c r="B448" s="45">
        <v>66738</v>
      </c>
      <c r="C448" s="46">
        <v>445</v>
      </c>
      <c r="D448" s="209"/>
      <c r="E448" s="38" t="s">
        <v>1540</v>
      </c>
      <c r="F448" s="47">
        <v>109634</v>
      </c>
      <c r="G448" s="48">
        <v>249</v>
      </c>
    </row>
    <row r="449" spans="1:7" ht="14.25" x14ac:dyDescent="0.45">
      <c r="A449" s="44" t="s">
        <v>1781</v>
      </c>
      <c r="B449" s="45">
        <v>66665</v>
      </c>
      <c r="C449" s="46">
        <v>446</v>
      </c>
      <c r="D449" s="209"/>
      <c r="E449" s="38" t="s">
        <v>1782</v>
      </c>
      <c r="F449" s="47">
        <v>44715</v>
      </c>
      <c r="G449" s="48">
        <v>697</v>
      </c>
    </row>
    <row r="450" spans="1:7" ht="14.25" x14ac:dyDescent="0.45">
      <c r="A450" s="44" t="s">
        <v>1196</v>
      </c>
      <c r="B450" s="45">
        <v>66622</v>
      </c>
      <c r="C450" s="46">
        <v>447</v>
      </c>
      <c r="D450" s="209"/>
      <c r="E450" s="38" t="s">
        <v>1766</v>
      </c>
      <c r="F450" s="47">
        <v>68021</v>
      </c>
      <c r="G450" s="48">
        <v>435</v>
      </c>
    </row>
    <row r="451" spans="1:7" ht="14.25" x14ac:dyDescent="0.45">
      <c r="A451" s="44" t="s">
        <v>1783</v>
      </c>
      <c r="B451" s="45">
        <v>66534</v>
      </c>
      <c r="C451" s="46">
        <v>448</v>
      </c>
      <c r="D451" s="209"/>
      <c r="E451" s="38" t="s">
        <v>1784</v>
      </c>
      <c r="F451" s="47">
        <v>36729</v>
      </c>
      <c r="G451" s="48">
        <v>861</v>
      </c>
    </row>
    <row r="452" spans="1:7" ht="14.25" x14ac:dyDescent="0.45">
      <c r="A452" s="44" t="s">
        <v>1159</v>
      </c>
      <c r="B452" s="45">
        <v>66515</v>
      </c>
      <c r="C452" s="46">
        <v>449</v>
      </c>
      <c r="D452" s="209"/>
      <c r="E452" s="38" t="s">
        <v>1467</v>
      </c>
      <c r="F452" s="47">
        <v>130793</v>
      </c>
      <c r="G452" s="48">
        <v>202</v>
      </c>
    </row>
    <row r="453" spans="1:7" ht="14.25" x14ac:dyDescent="0.45">
      <c r="A453" s="44" t="s">
        <v>1785</v>
      </c>
      <c r="B453" s="45">
        <v>66412</v>
      </c>
      <c r="C453" s="46">
        <v>450</v>
      </c>
      <c r="D453" s="209"/>
      <c r="E453" s="38" t="s">
        <v>1786</v>
      </c>
      <c r="F453" s="47">
        <v>33348</v>
      </c>
      <c r="G453" s="48">
        <v>959</v>
      </c>
    </row>
    <row r="454" spans="1:7" ht="14.25" x14ac:dyDescent="0.45">
      <c r="A454" s="44" t="s">
        <v>1708</v>
      </c>
      <c r="B454" s="45">
        <v>66378</v>
      </c>
      <c r="C454" s="46">
        <v>451</v>
      </c>
      <c r="D454" s="209"/>
      <c r="E454" s="38" t="s">
        <v>1787</v>
      </c>
      <c r="F454" s="47">
        <v>53892</v>
      </c>
      <c r="G454" s="48">
        <v>564</v>
      </c>
    </row>
    <row r="455" spans="1:7" ht="14.25" x14ac:dyDescent="0.45">
      <c r="A455" s="44" t="s">
        <v>1788</v>
      </c>
      <c r="B455" s="45">
        <v>66205</v>
      </c>
      <c r="C455" s="46">
        <v>452</v>
      </c>
      <c r="D455" s="209"/>
      <c r="E455" s="38" t="s">
        <v>1789</v>
      </c>
      <c r="F455" s="47">
        <v>49737</v>
      </c>
      <c r="G455" s="48">
        <v>620</v>
      </c>
    </row>
    <row r="456" spans="1:7" ht="14.25" x14ac:dyDescent="0.45">
      <c r="A456" s="44" t="s">
        <v>1790</v>
      </c>
      <c r="B456" s="45">
        <v>66203</v>
      </c>
      <c r="C456" s="46">
        <v>453</v>
      </c>
      <c r="D456" s="209"/>
      <c r="E456" s="38" t="s">
        <v>1255</v>
      </c>
      <c r="F456" s="47">
        <v>229390</v>
      </c>
      <c r="G456" s="48">
        <v>83</v>
      </c>
    </row>
    <row r="457" spans="1:7" ht="14.25" x14ac:dyDescent="0.45">
      <c r="A457" s="44" t="s">
        <v>1618</v>
      </c>
      <c r="B457" s="45">
        <v>65918</v>
      </c>
      <c r="C457" s="46">
        <v>454</v>
      </c>
      <c r="D457" s="209"/>
      <c r="E457" s="38" t="s">
        <v>1791</v>
      </c>
      <c r="F457" s="47">
        <v>41656</v>
      </c>
      <c r="G457" s="48">
        <v>754</v>
      </c>
    </row>
    <row r="458" spans="1:7" ht="14.25" x14ac:dyDescent="0.45">
      <c r="A458" s="44" t="s">
        <v>1792</v>
      </c>
      <c r="B458" s="45">
        <v>65817</v>
      </c>
      <c r="C458" s="46">
        <v>455</v>
      </c>
      <c r="D458" s="209"/>
      <c r="E458" s="38" t="s">
        <v>1793</v>
      </c>
      <c r="F458" s="47">
        <v>47470</v>
      </c>
      <c r="G458" s="48">
        <v>655</v>
      </c>
    </row>
    <row r="459" spans="1:7" ht="14.25" x14ac:dyDescent="0.45">
      <c r="A459" s="44" t="s">
        <v>1794</v>
      </c>
      <c r="B459" s="45">
        <v>65814</v>
      </c>
      <c r="C459" s="46">
        <v>456</v>
      </c>
      <c r="D459" s="209"/>
      <c r="E459" s="38" t="s">
        <v>1390</v>
      </c>
      <c r="F459" s="47">
        <v>151986</v>
      </c>
      <c r="G459" s="48">
        <v>157</v>
      </c>
    </row>
    <row r="460" spans="1:7" ht="14.25" x14ac:dyDescent="0.45">
      <c r="A460" s="44" t="s">
        <v>1795</v>
      </c>
      <c r="B460" s="45">
        <v>65802</v>
      </c>
      <c r="C460" s="46">
        <v>457</v>
      </c>
      <c r="D460" s="209"/>
      <c r="E460" s="38" t="s">
        <v>1383</v>
      </c>
      <c r="F460" s="47">
        <v>154410</v>
      </c>
      <c r="G460" s="48">
        <v>153</v>
      </c>
    </row>
    <row r="461" spans="1:7" ht="14.25" x14ac:dyDescent="0.45">
      <c r="A461" s="44" t="s">
        <v>1796</v>
      </c>
      <c r="B461" s="45">
        <v>65779</v>
      </c>
      <c r="C461" s="46">
        <v>458</v>
      </c>
      <c r="D461" s="209"/>
      <c r="E461" s="38" t="s">
        <v>1797</v>
      </c>
      <c r="F461" s="47">
        <v>38971</v>
      </c>
      <c r="G461" s="48">
        <v>808</v>
      </c>
    </row>
    <row r="462" spans="1:7" ht="14.25" x14ac:dyDescent="0.45">
      <c r="A462" s="44" t="s">
        <v>1397</v>
      </c>
      <c r="B462" s="45">
        <v>65719</v>
      </c>
      <c r="C462" s="46">
        <v>459</v>
      </c>
      <c r="D462" s="209"/>
      <c r="E462" s="38" t="s">
        <v>1798</v>
      </c>
      <c r="F462" s="47">
        <v>44587</v>
      </c>
      <c r="G462" s="48">
        <v>702</v>
      </c>
    </row>
    <row r="463" spans="1:7" ht="14.25" x14ac:dyDescent="0.45">
      <c r="A463" s="44" t="s">
        <v>1518</v>
      </c>
      <c r="B463" s="45">
        <v>65598</v>
      </c>
      <c r="C463" s="46">
        <v>460</v>
      </c>
      <c r="D463" s="209"/>
      <c r="E463" s="38" t="s">
        <v>1799</v>
      </c>
      <c r="F463" s="47">
        <v>47809</v>
      </c>
      <c r="G463" s="48">
        <v>649</v>
      </c>
    </row>
    <row r="464" spans="1:7" ht="14.25" x14ac:dyDescent="0.45">
      <c r="A464" s="44" t="s">
        <v>1800</v>
      </c>
      <c r="B464" s="45">
        <v>65269</v>
      </c>
      <c r="C464" s="46">
        <v>461</v>
      </c>
      <c r="D464" s="209"/>
      <c r="E464" s="38" t="s">
        <v>1801</v>
      </c>
      <c r="F464" s="47">
        <v>40011</v>
      </c>
      <c r="G464" s="48">
        <v>790</v>
      </c>
    </row>
    <row r="465" spans="1:7" ht="14.25" x14ac:dyDescent="0.45">
      <c r="A465" s="44" t="s">
        <v>1720</v>
      </c>
      <c r="B465" s="45">
        <v>65131</v>
      </c>
      <c r="C465" s="46">
        <v>462</v>
      </c>
      <c r="D465" s="209"/>
      <c r="E465" s="38" t="s">
        <v>1802</v>
      </c>
      <c r="F465" s="47">
        <v>46895</v>
      </c>
      <c r="G465" s="48">
        <v>662</v>
      </c>
    </row>
    <row r="466" spans="1:7" ht="14.25" x14ac:dyDescent="0.45">
      <c r="A466" s="44" t="s">
        <v>1387</v>
      </c>
      <c r="B466" s="45">
        <v>64815</v>
      </c>
      <c r="C466" s="46">
        <v>463</v>
      </c>
      <c r="D466" s="209"/>
      <c r="E466" s="38" t="s">
        <v>1781</v>
      </c>
      <c r="F466" s="47">
        <v>66665</v>
      </c>
      <c r="G466" s="48">
        <v>446</v>
      </c>
    </row>
    <row r="467" spans="1:7" ht="14.25" x14ac:dyDescent="0.45">
      <c r="A467" s="44" t="s">
        <v>1803</v>
      </c>
      <c r="B467" s="45">
        <v>64772</v>
      </c>
      <c r="C467" s="46">
        <v>464</v>
      </c>
      <c r="D467" s="209"/>
      <c r="E467" s="38" t="s">
        <v>1804</v>
      </c>
      <c r="F467" s="47">
        <v>34374</v>
      </c>
      <c r="G467" s="48">
        <v>930</v>
      </c>
    </row>
    <row r="468" spans="1:7" ht="14.25" x14ac:dyDescent="0.45">
      <c r="A468" s="44" t="s">
        <v>1805</v>
      </c>
      <c r="B468" s="45">
        <v>64576</v>
      </c>
      <c r="C468" s="46">
        <v>465</v>
      </c>
      <c r="D468" s="209"/>
      <c r="E468" s="38" t="s">
        <v>1132</v>
      </c>
      <c r="F468" s="47">
        <v>666125</v>
      </c>
      <c r="G468" s="48">
        <v>18</v>
      </c>
    </row>
    <row r="469" spans="1:7" ht="14.25" x14ac:dyDescent="0.45">
      <c r="A469" s="44" t="s">
        <v>1275</v>
      </c>
      <c r="B469" s="45">
        <v>64496</v>
      </c>
      <c r="C469" s="46">
        <v>466</v>
      </c>
      <c r="D469" s="209"/>
      <c r="E469" s="38" t="s">
        <v>1514</v>
      </c>
      <c r="F469" s="47">
        <v>115540</v>
      </c>
      <c r="G469" s="48">
        <v>233</v>
      </c>
    </row>
    <row r="470" spans="1:7" ht="14.25" x14ac:dyDescent="0.45">
      <c r="A470" s="44" t="s">
        <v>1806</v>
      </c>
      <c r="B470" s="45">
        <v>64305</v>
      </c>
      <c r="C470" s="46">
        <v>467</v>
      </c>
      <c r="D470" s="209"/>
      <c r="E470" s="38" t="s">
        <v>1807</v>
      </c>
      <c r="F470" s="47">
        <v>44874</v>
      </c>
      <c r="G470" s="48">
        <v>695</v>
      </c>
    </row>
    <row r="471" spans="1:7" ht="14.25" x14ac:dyDescent="0.45">
      <c r="A471" s="44" t="s">
        <v>1676</v>
      </c>
      <c r="B471" s="45">
        <v>64180</v>
      </c>
      <c r="C471" s="46">
        <v>468</v>
      </c>
      <c r="D471" s="209"/>
      <c r="E471" s="38" t="s">
        <v>1249</v>
      </c>
      <c r="F471" s="47">
        <v>233224</v>
      </c>
      <c r="G471" s="48">
        <v>80</v>
      </c>
    </row>
    <row r="472" spans="1:7" ht="14.25" x14ac:dyDescent="0.45">
      <c r="A472" s="44" t="s">
        <v>1607</v>
      </c>
      <c r="B472" s="45">
        <v>64141</v>
      </c>
      <c r="C472" s="46">
        <v>469</v>
      </c>
      <c r="D472" s="209"/>
      <c r="E472" s="38" t="s">
        <v>1808</v>
      </c>
      <c r="F472" s="47">
        <v>34050</v>
      </c>
      <c r="G472" s="48">
        <v>939</v>
      </c>
    </row>
    <row r="473" spans="1:7" ht="14.25" x14ac:dyDescent="0.45">
      <c r="A473" s="44" t="s">
        <v>1723</v>
      </c>
      <c r="B473" s="45">
        <v>63827</v>
      </c>
      <c r="C473" s="46">
        <v>470</v>
      </c>
      <c r="D473" s="209"/>
      <c r="E473" s="38" t="s">
        <v>1809</v>
      </c>
      <c r="F473" s="47">
        <v>51361</v>
      </c>
      <c r="G473" s="48">
        <v>594</v>
      </c>
    </row>
    <row r="474" spans="1:7" ht="14.25" x14ac:dyDescent="0.45">
      <c r="A474" s="44" t="s">
        <v>1320</v>
      </c>
      <c r="B474" s="45">
        <v>63825</v>
      </c>
      <c r="C474" s="46">
        <v>471</v>
      </c>
      <c r="D474" s="209"/>
      <c r="E474" s="38" t="s">
        <v>1278</v>
      </c>
      <c r="F474" s="47">
        <v>213737</v>
      </c>
      <c r="G474" s="48">
        <v>95</v>
      </c>
    </row>
    <row r="475" spans="1:7" ht="14.25" x14ac:dyDescent="0.45">
      <c r="A475" s="44" t="s">
        <v>1438</v>
      </c>
      <c r="B475" s="45">
        <v>63739</v>
      </c>
      <c r="C475" s="46">
        <v>472</v>
      </c>
      <c r="D475" s="209"/>
      <c r="E475" s="38" t="s">
        <v>1638</v>
      </c>
      <c r="F475" s="47">
        <v>87038</v>
      </c>
      <c r="G475" s="48">
        <v>321</v>
      </c>
    </row>
    <row r="476" spans="1:7" ht="14.25" x14ac:dyDescent="0.45">
      <c r="A476" s="44" t="s">
        <v>1624</v>
      </c>
      <c r="B476" s="45">
        <v>63149</v>
      </c>
      <c r="C476" s="46">
        <v>473</v>
      </c>
      <c r="D476" s="209"/>
      <c r="E476" s="38" t="s">
        <v>1530</v>
      </c>
      <c r="F476" s="47">
        <v>112332</v>
      </c>
      <c r="G476" s="48">
        <v>244</v>
      </c>
    </row>
    <row r="477" spans="1:7" ht="14.25" x14ac:dyDescent="0.45">
      <c r="A477" s="44" t="s">
        <v>1810</v>
      </c>
      <c r="B477" s="45">
        <v>63023</v>
      </c>
      <c r="C477" s="46">
        <v>474</v>
      </c>
      <c r="D477" s="209"/>
      <c r="E477" s="38" t="s">
        <v>1371</v>
      </c>
      <c r="F477" s="47">
        <v>157475</v>
      </c>
      <c r="G477" s="48">
        <v>147</v>
      </c>
    </row>
    <row r="478" spans="1:7" ht="14.25" x14ac:dyDescent="0.45">
      <c r="A478" s="44" t="s">
        <v>2065</v>
      </c>
      <c r="B478" s="45">
        <v>62663</v>
      </c>
      <c r="C478" s="46">
        <v>475</v>
      </c>
      <c r="D478" s="209"/>
      <c r="E478" s="38" t="s">
        <v>1811</v>
      </c>
      <c r="F478" s="47">
        <v>47289</v>
      </c>
      <c r="G478" s="48">
        <v>656</v>
      </c>
    </row>
    <row r="479" spans="1:7" ht="14.25" x14ac:dyDescent="0.45">
      <c r="A479" s="44" t="s">
        <v>1428</v>
      </c>
      <c r="B479" s="45">
        <v>62546</v>
      </c>
      <c r="C479" s="46">
        <v>476</v>
      </c>
      <c r="D479" s="209"/>
      <c r="E479" s="38" t="s">
        <v>1101</v>
      </c>
      <c r="F479" s="47">
        <v>1857160</v>
      </c>
      <c r="G479" s="48">
        <v>2</v>
      </c>
    </row>
    <row r="480" spans="1:7" ht="14.25" x14ac:dyDescent="0.45">
      <c r="A480" s="44" t="s">
        <v>1812</v>
      </c>
      <c r="B480" s="45">
        <v>62534</v>
      </c>
      <c r="C480" s="46">
        <v>477</v>
      </c>
      <c r="D480" s="209"/>
      <c r="E480" s="38" t="s">
        <v>1473</v>
      </c>
      <c r="F480" s="47">
        <v>128935</v>
      </c>
      <c r="G480" s="48">
        <v>207</v>
      </c>
    </row>
    <row r="481" spans="1:7" ht="14.25" x14ac:dyDescent="0.45">
      <c r="A481" s="44" t="s">
        <v>1660</v>
      </c>
      <c r="B481" s="45">
        <v>62514</v>
      </c>
      <c r="C481" s="46">
        <v>478</v>
      </c>
      <c r="D481" s="209"/>
      <c r="E481" s="38" t="s">
        <v>1107</v>
      </c>
      <c r="F481" s="47">
        <v>1362755</v>
      </c>
      <c r="G481" s="48">
        <v>5</v>
      </c>
    </row>
    <row r="482" spans="1:7" ht="14.25" x14ac:dyDescent="0.45">
      <c r="A482" s="44" t="s">
        <v>1813</v>
      </c>
      <c r="B482" s="45">
        <v>62344</v>
      </c>
      <c r="C482" s="46">
        <v>479</v>
      </c>
      <c r="D482" s="209"/>
      <c r="E482" s="38" t="s">
        <v>1297</v>
      </c>
      <c r="F482" s="47">
        <v>197212</v>
      </c>
      <c r="G482" s="48">
        <v>105</v>
      </c>
    </row>
    <row r="483" spans="1:7" ht="14.25" x14ac:dyDescent="0.45">
      <c r="A483" s="44" t="s">
        <v>1457</v>
      </c>
      <c r="B483" s="45">
        <v>62335</v>
      </c>
      <c r="C483" s="46">
        <v>480</v>
      </c>
      <c r="D483" s="209"/>
      <c r="E483" s="38" t="s">
        <v>1686</v>
      </c>
      <c r="F483" s="47">
        <v>80030</v>
      </c>
      <c r="G483" s="48">
        <v>356</v>
      </c>
    </row>
    <row r="484" spans="1:7" ht="14.25" x14ac:dyDescent="0.45">
      <c r="A484" s="44" t="s">
        <v>1814</v>
      </c>
      <c r="B484" s="45">
        <v>62234</v>
      </c>
      <c r="C484" s="46">
        <v>481</v>
      </c>
      <c r="D484" s="209"/>
      <c r="E484" s="38" t="s">
        <v>1815</v>
      </c>
      <c r="F484" s="47">
        <v>33843</v>
      </c>
      <c r="G484" s="48">
        <v>948</v>
      </c>
    </row>
    <row r="485" spans="1:7" ht="14.25" x14ac:dyDescent="0.45">
      <c r="A485" s="44" t="s">
        <v>2074</v>
      </c>
      <c r="B485" s="45">
        <v>62116</v>
      </c>
      <c r="C485" s="46">
        <v>482</v>
      </c>
      <c r="D485" s="209"/>
      <c r="E485" s="38" t="s">
        <v>1762</v>
      </c>
      <c r="F485" s="47">
        <v>68785</v>
      </c>
      <c r="G485" s="48">
        <v>429</v>
      </c>
    </row>
    <row r="486" spans="1:7" ht="14.25" x14ac:dyDescent="0.45">
      <c r="A486" s="44" t="s">
        <v>1816</v>
      </c>
      <c r="B486" s="45">
        <v>62034</v>
      </c>
      <c r="C486" s="46">
        <v>483</v>
      </c>
      <c r="D486" s="209"/>
      <c r="E486" s="38" t="s">
        <v>1817</v>
      </c>
      <c r="F486" s="47">
        <v>32567</v>
      </c>
      <c r="G486" s="48">
        <v>977</v>
      </c>
    </row>
    <row r="487" spans="1:7" ht="14.25" x14ac:dyDescent="0.45">
      <c r="A487" s="44" t="s">
        <v>1202</v>
      </c>
      <c r="B487" s="45">
        <v>61979</v>
      </c>
      <c r="C487" s="46">
        <v>484</v>
      </c>
      <c r="D487" s="209"/>
      <c r="E487" s="38" t="s">
        <v>1818</v>
      </c>
      <c r="F487" s="47">
        <v>48527</v>
      </c>
      <c r="G487" s="48">
        <v>636</v>
      </c>
    </row>
    <row r="488" spans="1:7" ht="14.25" x14ac:dyDescent="0.45">
      <c r="A488" s="44" t="s">
        <v>1819</v>
      </c>
      <c r="B488" s="45">
        <v>61805</v>
      </c>
      <c r="C488" s="46">
        <v>485</v>
      </c>
      <c r="D488" s="209"/>
      <c r="E488" s="38" t="s">
        <v>1820</v>
      </c>
      <c r="F488" s="47">
        <v>34786</v>
      </c>
      <c r="G488" s="48">
        <v>911</v>
      </c>
    </row>
    <row r="489" spans="1:7" ht="14.25" x14ac:dyDescent="0.45">
      <c r="A489" s="44" t="s">
        <v>1821</v>
      </c>
      <c r="B489" s="45">
        <v>61750</v>
      </c>
      <c r="C489" s="46">
        <v>486</v>
      </c>
      <c r="D489" s="209"/>
      <c r="E489" s="38" t="s">
        <v>1822</v>
      </c>
      <c r="F489" s="47">
        <v>46747</v>
      </c>
      <c r="G489" s="48">
        <v>663</v>
      </c>
    </row>
    <row r="490" spans="1:7" ht="14.25" x14ac:dyDescent="0.45">
      <c r="A490" s="44" t="s">
        <v>1609</v>
      </c>
      <c r="B490" s="45">
        <v>61747</v>
      </c>
      <c r="C490" s="46">
        <v>487</v>
      </c>
      <c r="D490" s="209"/>
      <c r="E490" s="38" t="s">
        <v>1598</v>
      </c>
      <c r="F490" s="47">
        <v>94300</v>
      </c>
      <c r="G490" s="48">
        <v>290</v>
      </c>
    </row>
    <row r="491" spans="1:7" ht="14.25" x14ac:dyDescent="0.45">
      <c r="A491" s="44" t="s">
        <v>1760</v>
      </c>
      <c r="B491" s="45">
        <v>61651</v>
      </c>
      <c r="C491" s="46">
        <v>488</v>
      </c>
      <c r="D491" s="209"/>
      <c r="E491" s="38" t="s">
        <v>1439</v>
      </c>
      <c r="F491" s="47">
        <v>137555</v>
      </c>
      <c r="G491" s="48">
        <v>184</v>
      </c>
    </row>
    <row r="492" spans="1:7" ht="14.25" x14ac:dyDescent="0.45">
      <c r="A492" s="44" t="s">
        <v>1823</v>
      </c>
      <c r="B492" s="45">
        <v>61619</v>
      </c>
      <c r="C492" s="46">
        <v>489</v>
      </c>
      <c r="D492" s="209"/>
      <c r="E492" s="38" t="s">
        <v>1229</v>
      </c>
      <c r="F492" s="47">
        <v>260385</v>
      </c>
      <c r="G492" s="48">
        <v>69</v>
      </c>
    </row>
    <row r="493" spans="1:7" ht="14.25" x14ac:dyDescent="0.45">
      <c r="A493" s="44" t="s">
        <v>1824</v>
      </c>
      <c r="B493" s="45">
        <v>61582</v>
      </c>
      <c r="C493" s="46">
        <v>490</v>
      </c>
      <c r="D493" s="209"/>
      <c r="E493" s="38" t="s">
        <v>1825</v>
      </c>
      <c r="F493" s="47">
        <v>44701</v>
      </c>
      <c r="G493" s="48">
        <v>698</v>
      </c>
    </row>
    <row r="494" spans="1:7" ht="14.25" x14ac:dyDescent="0.45">
      <c r="A494" s="44" t="s">
        <v>1826</v>
      </c>
      <c r="B494" s="45">
        <v>61400</v>
      </c>
      <c r="C494" s="46">
        <v>491</v>
      </c>
      <c r="D494" s="209"/>
      <c r="E494" s="38" t="s">
        <v>1340</v>
      </c>
      <c r="F494" s="47">
        <v>171636</v>
      </c>
      <c r="G494" s="48">
        <v>130</v>
      </c>
    </row>
    <row r="495" spans="1:7" ht="14.25" x14ac:dyDescent="0.45">
      <c r="A495" s="44" t="s">
        <v>1827</v>
      </c>
      <c r="B495" s="45">
        <v>61199</v>
      </c>
      <c r="C495" s="46">
        <v>492</v>
      </c>
      <c r="D495" s="209"/>
      <c r="E495" s="38" t="s">
        <v>1828</v>
      </c>
      <c r="F495" s="47">
        <v>42597</v>
      </c>
      <c r="G495" s="48">
        <v>733</v>
      </c>
    </row>
    <row r="496" spans="1:7" ht="14.25" x14ac:dyDescent="0.45">
      <c r="A496" s="44" t="s">
        <v>1829</v>
      </c>
      <c r="B496" s="45">
        <v>61154</v>
      </c>
      <c r="C496" s="46">
        <v>493</v>
      </c>
      <c r="D496" s="209"/>
      <c r="E496" s="38" t="s">
        <v>1830</v>
      </c>
      <c r="F496" s="47">
        <v>42758</v>
      </c>
      <c r="G496" s="48">
        <v>729</v>
      </c>
    </row>
    <row r="497" spans="1:7" ht="14.25" x14ac:dyDescent="0.45">
      <c r="A497" s="44" t="s">
        <v>1831</v>
      </c>
      <c r="B497" s="45">
        <v>60999</v>
      </c>
      <c r="C497" s="46">
        <v>494</v>
      </c>
      <c r="D497" s="209"/>
      <c r="E497" s="38" t="s">
        <v>1832</v>
      </c>
      <c r="F497" s="47">
        <v>31882</v>
      </c>
      <c r="G497" s="48">
        <v>999</v>
      </c>
    </row>
    <row r="498" spans="1:7" ht="14.25" x14ac:dyDescent="0.45">
      <c r="A498" s="44" t="s">
        <v>2057</v>
      </c>
      <c r="B498" s="45">
        <v>60874</v>
      </c>
      <c r="C498" s="46">
        <v>495</v>
      </c>
      <c r="D498" s="209"/>
      <c r="E498" s="38" t="s">
        <v>1833</v>
      </c>
      <c r="F498" s="47">
        <v>46713</v>
      </c>
      <c r="G498" s="48">
        <v>665</v>
      </c>
    </row>
    <row r="499" spans="1:7" ht="14.25" x14ac:dyDescent="0.45">
      <c r="A499" s="44" t="s">
        <v>1834</v>
      </c>
      <c r="B499" s="45">
        <v>60461</v>
      </c>
      <c r="C499" s="46">
        <v>496</v>
      </c>
      <c r="D499" s="209"/>
      <c r="E499" s="38" t="s">
        <v>1835</v>
      </c>
      <c r="F499" s="47">
        <v>31886</v>
      </c>
      <c r="G499" s="48">
        <v>998</v>
      </c>
    </row>
    <row r="500" spans="1:7" ht="14.25" x14ac:dyDescent="0.45">
      <c r="A500" s="44" t="s">
        <v>1836</v>
      </c>
      <c r="B500" s="45">
        <v>60045</v>
      </c>
      <c r="C500" s="46">
        <v>497</v>
      </c>
      <c r="D500" s="209"/>
      <c r="E500" s="38" t="s">
        <v>1305</v>
      </c>
      <c r="F500" s="47">
        <v>194067</v>
      </c>
      <c r="G500" s="48">
        <v>109</v>
      </c>
    </row>
    <row r="501" spans="1:7" ht="14.25" x14ac:dyDescent="0.45">
      <c r="A501" s="44" t="s">
        <v>1837</v>
      </c>
      <c r="B501" s="45">
        <v>59949</v>
      </c>
      <c r="C501" s="46">
        <v>498</v>
      </c>
      <c r="D501" s="209"/>
      <c r="E501" s="38" t="s">
        <v>1165</v>
      </c>
      <c r="F501" s="47">
        <v>438986</v>
      </c>
      <c r="G501" s="48">
        <v>35</v>
      </c>
    </row>
    <row r="502" spans="1:7" ht="14.25" x14ac:dyDescent="0.45">
      <c r="A502" s="44" t="s">
        <v>1838</v>
      </c>
      <c r="B502" s="45">
        <v>59843</v>
      </c>
      <c r="C502" s="46">
        <v>499</v>
      </c>
      <c r="D502" s="209"/>
      <c r="E502" s="38" t="s">
        <v>1839</v>
      </c>
      <c r="F502" s="47">
        <v>52473</v>
      </c>
      <c r="G502" s="48">
        <v>577</v>
      </c>
    </row>
    <row r="503" spans="1:7" ht="14.25" x14ac:dyDescent="0.45">
      <c r="A503" s="44" t="s">
        <v>1840</v>
      </c>
      <c r="B503" s="45">
        <v>59801</v>
      </c>
      <c r="C503" s="46">
        <v>500</v>
      </c>
      <c r="D503" s="209"/>
      <c r="E503" s="38" t="s">
        <v>1841</v>
      </c>
      <c r="F503" s="47">
        <v>52056</v>
      </c>
      <c r="G503" s="48">
        <v>582</v>
      </c>
    </row>
    <row r="504" spans="1:7" ht="14.25" x14ac:dyDescent="0.45">
      <c r="A504" s="44" t="s">
        <v>1842</v>
      </c>
      <c r="B504" s="45">
        <v>59731</v>
      </c>
      <c r="C504" s="46">
        <v>501</v>
      </c>
      <c r="D504" s="209"/>
      <c r="E504" s="38" t="s">
        <v>1689</v>
      </c>
      <c r="F504" s="47">
        <v>79685</v>
      </c>
      <c r="G504" s="48">
        <v>359</v>
      </c>
    </row>
    <row r="505" spans="1:7" ht="14.25" x14ac:dyDescent="0.45">
      <c r="A505" s="44" t="s">
        <v>1309</v>
      </c>
      <c r="B505" s="45">
        <v>59682</v>
      </c>
      <c r="C505" s="46">
        <v>502</v>
      </c>
      <c r="D505" s="209"/>
      <c r="E505" s="38" t="s">
        <v>1843</v>
      </c>
      <c r="F505" s="47">
        <v>44900</v>
      </c>
      <c r="G505" s="48">
        <v>694</v>
      </c>
    </row>
    <row r="506" spans="1:7" ht="14.25" x14ac:dyDescent="0.45">
      <c r="A506" s="44" t="s">
        <v>1171</v>
      </c>
      <c r="B506" s="45">
        <v>59660</v>
      </c>
      <c r="C506" s="46">
        <v>503</v>
      </c>
      <c r="D506" s="209"/>
      <c r="E506" s="38" t="s">
        <v>1844</v>
      </c>
      <c r="F506" s="47">
        <v>41267</v>
      </c>
      <c r="G506" s="48">
        <v>760</v>
      </c>
    </row>
    <row r="507" spans="1:7" ht="14.25" x14ac:dyDescent="0.45">
      <c r="A507" s="44" t="s">
        <v>1845</v>
      </c>
      <c r="B507" s="45">
        <v>59609</v>
      </c>
      <c r="C507" s="46">
        <v>504</v>
      </c>
      <c r="D507" s="209"/>
      <c r="E507" s="38" t="s">
        <v>1464</v>
      </c>
      <c r="F507" s="47">
        <v>131860</v>
      </c>
      <c r="G507" s="48">
        <v>199</v>
      </c>
    </row>
    <row r="508" spans="1:7" ht="14.25" x14ac:dyDescent="0.45">
      <c r="A508" s="44" t="s">
        <v>1846</v>
      </c>
      <c r="B508" s="45">
        <v>59227</v>
      </c>
      <c r="C508" s="46">
        <v>505</v>
      </c>
      <c r="D508" s="209"/>
      <c r="E508" s="38" t="s">
        <v>1847</v>
      </c>
      <c r="F508" s="47">
        <v>42937</v>
      </c>
      <c r="G508" s="48">
        <v>724</v>
      </c>
    </row>
    <row r="509" spans="1:7" ht="14.25" x14ac:dyDescent="0.45">
      <c r="A509" s="44" t="s">
        <v>1546</v>
      </c>
      <c r="B509" s="45">
        <v>59055</v>
      </c>
      <c r="C509" s="46">
        <v>506</v>
      </c>
      <c r="D509" s="209"/>
      <c r="E509" s="38" t="s">
        <v>1848</v>
      </c>
      <c r="F509" s="47">
        <v>47286</v>
      </c>
      <c r="G509" s="48">
        <v>657</v>
      </c>
    </row>
    <row r="510" spans="1:7" ht="14.25" x14ac:dyDescent="0.45">
      <c r="A510" s="44" t="s">
        <v>1849</v>
      </c>
      <c r="B510" s="45">
        <v>59020</v>
      </c>
      <c r="C510" s="46">
        <v>507</v>
      </c>
      <c r="D510" s="209"/>
      <c r="E510" s="38" t="s">
        <v>1810</v>
      </c>
      <c r="F510" s="47">
        <v>63023</v>
      </c>
      <c r="G510" s="48">
        <v>474</v>
      </c>
    </row>
    <row r="511" spans="1:7" ht="14.25" x14ac:dyDescent="0.45">
      <c r="A511" s="44" t="s">
        <v>1112</v>
      </c>
      <c r="B511" s="45">
        <v>58918</v>
      </c>
      <c r="C511" s="46">
        <v>508</v>
      </c>
      <c r="D511" s="209"/>
      <c r="E511" s="38" t="s">
        <v>1850</v>
      </c>
      <c r="F511" s="47">
        <v>34345</v>
      </c>
      <c r="G511" s="48">
        <v>932</v>
      </c>
    </row>
    <row r="512" spans="1:7" ht="14.25" x14ac:dyDescent="0.45">
      <c r="A512" s="44" t="s">
        <v>1851</v>
      </c>
      <c r="B512" s="45">
        <v>58788</v>
      </c>
      <c r="C512" s="46">
        <v>509</v>
      </c>
      <c r="D512" s="209"/>
      <c r="E512" s="38" t="s">
        <v>1852</v>
      </c>
      <c r="F512" s="47">
        <v>36694</v>
      </c>
      <c r="G512" s="48">
        <v>863</v>
      </c>
    </row>
    <row r="513" spans="1:7" ht="14.25" x14ac:dyDescent="0.45">
      <c r="A513" s="44" t="s">
        <v>1853</v>
      </c>
      <c r="B513" s="45">
        <v>58687</v>
      </c>
      <c r="C513" s="46">
        <v>510</v>
      </c>
      <c r="D513" s="209"/>
      <c r="E513" s="38" t="s">
        <v>1854</v>
      </c>
      <c r="F513" s="47">
        <v>44385</v>
      </c>
      <c r="G513" s="48">
        <v>706</v>
      </c>
    </row>
    <row r="514" spans="1:7" ht="14.25" x14ac:dyDescent="0.45">
      <c r="A514" s="44" t="s">
        <v>1855</v>
      </c>
      <c r="B514" s="45">
        <v>58555</v>
      </c>
      <c r="C514" s="46">
        <v>511</v>
      </c>
      <c r="D514" s="209"/>
      <c r="E514" s="38" t="s">
        <v>1855</v>
      </c>
      <c r="F514" s="47">
        <v>58555</v>
      </c>
      <c r="G514" s="48">
        <v>511</v>
      </c>
    </row>
    <row r="515" spans="1:7" ht="14.25" x14ac:dyDescent="0.45">
      <c r="A515" s="44" t="s">
        <v>1856</v>
      </c>
      <c r="B515" s="45">
        <v>58534</v>
      </c>
      <c r="C515" s="46">
        <v>512</v>
      </c>
      <c r="D515" s="209"/>
      <c r="E515" s="38" t="s">
        <v>1613</v>
      </c>
      <c r="F515" s="47">
        <v>90618</v>
      </c>
      <c r="G515" s="48">
        <v>303</v>
      </c>
    </row>
    <row r="516" spans="1:7" ht="14.25" x14ac:dyDescent="0.45">
      <c r="A516" s="44" t="s">
        <v>1857</v>
      </c>
      <c r="B516" s="45">
        <v>58257</v>
      </c>
      <c r="C516" s="46">
        <v>513</v>
      </c>
      <c r="D516" s="209"/>
      <c r="E516" s="38" t="s">
        <v>1858</v>
      </c>
      <c r="F516" s="47">
        <v>37961</v>
      </c>
      <c r="G516" s="48">
        <v>828</v>
      </c>
    </row>
    <row r="517" spans="1:7" ht="14.25" x14ac:dyDescent="0.45">
      <c r="A517" s="44" t="s">
        <v>1440</v>
      </c>
      <c r="B517" s="45">
        <v>58233</v>
      </c>
      <c r="C517" s="46">
        <v>514</v>
      </c>
      <c r="D517" s="209"/>
      <c r="E517" s="38" t="s">
        <v>1476</v>
      </c>
      <c r="F517" s="47">
        <v>128727</v>
      </c>
      <c r="G517" s="48">
        <v>209</v>
      </c>
    </row>
    <row r="518" spans="1:7" ht="14.25" x14ac:dyDescent="0.45">
      <c r="A518" s="44" t="s">
        <v>1859</v>
      </c>
      <c r="B518" s="45">
        <v>57935</v>
      </c>
      <c r="C518" s="46">
        <v>515</v>
      </c>
      <c r="D518" s="209"/>
      <c r="E518" s="38" t="s">
        <v>1838</v>
      </c>
      <c r="F518" s="47">
        <v>59843</v>
      </c>
      <c r="G518" s="48">
        <v>499</v>
      </c>
    </row>
    <row r="519" spans="1:7" ht="14.25" x14ac:dyDescent="0.45">
      <c r="A519" s="44" t="s">
        <v>1344</v>
      </c>
      <c r="B519" s="45">
        <v>57873</v>
      </c>
      <c r="C519" s="46">
        <v>516</v>
      </c>
      <c r="D519" s="209"/>
      <c r="E519" s="38" t="s">
        <v>1842</v>
      </c>
      <c r="F519" s="47">
        <v>59731</v>
      </c>
      <c r="G519" s="48">
        <v>501</v>
      </c>
    </row>
    <row r="520" spans="1:7" ht="14.25" x14ac:dyDescent="0.45">
      <c r="A520" s="44" t="s">
        <v>1333</v>
      </c>
      <c r="B520" s="45">
        <v>57859</v>
      </c>
      <c r="C520" s="46">
        <v>517</v>
      </c>
      <c r="D520" s="209"/>
      <c r="E520" s="38" t="s">
        <v>1860</v>
      </c>
      <c r="F520" s="47">
        <v>52963</v>
      </c>
      <c r="G520" s="48">
        <v>572</v>
      </c>
    </row>
    <row r="521" spans="1:7" ht="14.25" x14ac:dyDescent="0.45">
      <c r="A521" s="44" t="s">
        <v>1744</v>
      </c>
      <c r="B521" s="45">
        <v>57822</v>
      </c>
      <c r="C521" s="46">
        <v>518</v>
      </c>
      <c r="D521" s="209"/>
      <c r="E521" s="38" t="s">
        <v>1499</v>
      </c>
      <c r="F521" s="47">
        <v>121064</v>
      </c>
      <c r="G521" s="48">
        <v>224</v>
      </c>
    </row>
    <row r="522" spans="1:7" ht="14.25" x14ac:dyDescent="0.45">
      <c r="A522" s="44" t="s">
        <v>1861</v>
      </c>
      <c r="B522" s="45">
        <v>57786</v>
      </c>
      <c r="C522" s="46">
        <v>519</v>
      </c>
      <c r="D522" s="209"/>
      <c r="E522" s="38" t="s">
        <v>1490</v>
      </c>
      <c r="F522" s="47">
        <v>124321</v>
      </c>
      <c r="G522" s="48">
        <v>219</v>
      </c>
    </row>
    <row r="523" spans="1:7" ht="14.25" x14ac:dyDescent="0.45">
      <c r="A523" s="44" t="s">
        <v>1394</v>
      </c>
      <c r="B523" s="45">
        <v>57685</v>
      </c>
      <c r="C523" s="46">
        <v>520</v>
      </c>
      <c r="D523" s="209"/>
      <c r="E523" s="38" t="s">
        <v>1517</v>
      </c>
      <c r="F523" s="47">
        <v>115186</v>
      </c>
      <c r="G523" s="48">
        <v>235</v>
      </c>
    </row>
    <row r="524" spans="1:7" ht="14.25" x14ac:dyDescent="0.45">
      <c r="A524" s="44" t="s">
        <v>1862</v>
      </c>
      <c r="B524" s="45">
        <v>57357</v>
      </c>
      <c r="C524" s="46">
        <v>521</v>
      </c>
      <c r="D524" s="209"/>
      <c r="E524" s="38" t="s">
        <v>1698</v>
      </c>
      <c r="F524" s="47">
        <v>77453</v>
      </c>
      <c r="G524" s="48">
        <v>368</v>
      </c>
    </row>
    <row r="525" spans="1:7" ht="14.25" x14ac:dyDescent="0.45">
      <c r="A525" s="44" t="s">
        <v>1306</v>
      </c>
      <c r="B525" s="45">
        <v>57297</v>
      </c>
      <c r="C525" s="46">
        <v>522</v>
      </c>
      <c r="D525" s="209"/>
      <c r="E525" s="38" t="s">
        <v>1863</v>
      </c>
      <c r="F525" s="47">
        <v>43666</v>
      </c>
      <c r="G525" s="48">
        <v>714</v>
      </c>
    </row>
    <row r="526" spans="1:7" ht="14.25" x14ac:dyDescent="0.45">
      <c r="A526" s="44" t="s">
        <v>1864</v>
      </c>
      <c r="B526" s="45">
        <v>57210</v>
      </c>
      <c r="C526" s="46">
        <v>523</v>
      </c>
      <c r="D526" s="209"/>
      <c r="E526" s="38" t="s">
        <v>1865</v>
      </c>
      <c r="F526" s="47">
        <v>40923</v>
      </c>
      <c r="G526" s="48">
        <v>767</v>
      </c>
    </row>
    <row r="527" spans="1:7" ht="14.25" x14ac:dyDescent="0.45">
      <c r="A527" s="44" t="s">
        <v>1343</v>
      </c>
      <c r="B527" s="45">
        <v>57171</v>
      </c>
      <c r="C527" s="46">
        <v>524</v>
      </c>
      <c r="D527" s="209"/>
      <c r="E527" s="38" t="s">
        <v>1140</v>
      </c>
      <c r="F527" s="47">
        <v>605860</v>
      </c>
      <c r="G527" s="48">
        <v>22</v>
      </c>
    </row>
    <row r="528" spans="1:7" ht="14.25" x14ac:dyDescent="0.45">
      <c r="A528" s="44" t="s">
        <v>1866</v>
      </c>
      <c r="B528" s="45">
        <v>57163</v>
      </c>
      <c r="C528" s="46">
        <v>525</v>
      </c>
      <c r="D528" s="209"/>
      <c r="E528" s="38" t="s">
        <v>1816</v>
      </c>
      <c r="F528" s="47">
        <v>62034</v>
      </c>
      <c r="G528" s="48">
        <v>483</v>
      </c>
    </row>
    <row r="529" spans="1:7" ht="14.25" x14ac:dyDescent="0.45">
      <c r="A529" s="44" t="s">
        <v>1867</v>
      </c>
      <c r="B529" s="45">
        <v>57075</v>
      </c>
      <c r="C529" s="46">
        <v>526</v>
      </c>
      <c r="D529" s="209"/>
      <c r="E529" s="38" t="s">
        <v>1619</v>
      </c>
      <c r="F529" s="47">
        <v>89198</v>
      </c>
      <c r="G529" s="48">
        <v>308</v>
      </c>
    </row>
    <row r="530" spans="1:7" ht="14.25" x14ac:dyDescent="0.45">
      <c r="A530" s="44" t="s">
        <v>1868</v>
      </c>
      <c r="B530" s="45">
        <v>57030</v>
      </c>
      <c r="C530" s="46">
        <v>527</v>
      </c>
      <c r="D530" s="209"/>
      <c r="E530" s="38" t="s">
        <v>1869</v>
      </c>
      <c r="F530" s="47">
        <v>43919</v>
      </c>
      <c r="G530" s="48">
        <v>709</v>
      </c>
    </row>
    <row r="531" spans="1:7" ht="14.25" x14ac:dyDescent="0.45">
      <c r="A531" s="44" t="s">
        <v>1870</v>
      </c>
      <c r="B531" s="45">
        <v>56744</v>
      </c>
      <c r="C531" s="46">
        <v>528</v>
      </c>
      <c r="D531" s="209"/>
      <c r="E531" s="38" t="s">
        <v>1871</v>
      </c>
      <c r="F531" s="47">
        <v>34472</v>
      </c>
      <c r="G531" s="48">
        <v>926</v>
      </c>
    </row>
    <row r="532" spans="1:7" ht="14.25" x14ac:dyDescent="0.45">
      <c r="A532" s="44" t="s">
        <v>1366</v>
      </c>
      <c r="B532" s="45">
        <v>56618</v>
      </c>
      <c r="C532" s="46">
        <v>529</v>
      </c>
      <c r="D532" s="209"/>
      <c r="E532" s="38" t="s">
        <v>1872</v>
      </c>
      <c r="F532" s="47">
        <v>35464</v>
      </c>
      <c r="G532" s="48">
        <v>892</v>
      </c>
    </row>
    <row r="533" spans="1:7" ht="14.25" x14ac:dyDescent="0.45">
      <c r="A533" s="44" t="s">
        <v>1635</v>
      </c>
      <c r="B533" s="45">
        <v>56441</v>
      </c>
      <c r="C533" s="46">
        <v>530</v>
      </c>
      <c r="D533" s="209"/>
      <c r="E533" s="38" t="s">
        <v>1148</v>
      </c>
      <c r="F533" s="47">
        <v>509930</v>
      </c>
      <c r="G533" s="48">
        <v>26</v>
      </c>
    </row>
    <row r="534" spans="1:7" ht="14.25" x14ac:dyDescent="0.45">
      <c r="A534" s="44" t="s">
        <v>1873</v>
      </c>
      <c r="B534" s="45">
        <v>56153</v>
      </c>
      <c r="C534" s="46">
        <v>531</v>
      </c>
      <c r="D534" s="209"/>
      <c r="E534" s="38" t="s">
        <v>1861</v>
      </c>
      <c r="F534" s="47">
        <v>57786</v>
      </c>
      <c r="G534" s="48">
        <v>519</v>
      </c>
    </row>
    <row r="535" spans="1:7" ht="14.25" x14ac:dyDescent="0.45">
      <c r="A535" s="44" t="s">
        <v>1768</v>
      </c>
      <c r="B535" s="45">
        <v>56068</v>
      </c>
      <c r="C535" s="46">
        <v>532</v>
      </c>
      <c r="D535" s="209"/>
      <c r="E535" s="38" t="s">
        <v>1874</v>
      </c>
      <c r="F535" s="47">
        <v>49360</v>
      </c>
      <c r="G535" s="48">
        <v>624</v>
      </c>
    </row>
    <row r="536" spans="1:7" ht="14.25" x14ac:dyDescent="0.45">
      <c r="A536" s="44" t="s">
        <v>1875</v>
      </c>
      <c r="B536" s="45">
        <v>56068</v>
      </c>
      <c r="C536" s="46">
        <v>533</v>
      </c>
      <c r="D536" s="209"/>
      <c r="E536" s="38" t="s">
        <v>1827</v>
      </c>
      <c r="F536" s="47">
        <v>61199</v>
      </c>
      <c r="G536" s="48">
        <v>492</v>
      </c>
    </row>
    <row r="537" spans="1:7" ht="14.25" x14ac:dyDescent="0.45">
      <c r="A537" s="44" t="s">
        <v>1876</v>
      </c>
      <c r="B537" s="45">
        <v>55986</v>
      </c>
      <c r="C537" s="46">
        <v>534</v>
      </c>
      <c r="D537" s="209"/>
      <c r="E537" s="38" t="s">
        <v>1566</v>
      </c>
      <c r="F537" s="47">
        <v>102718</v>
      </c>
      <c r="G537" s="48">
        <v>266</v>
      </c>
    </row>
    <row r="538" spans="1:7" ht="14.25" x14ac:dyDescent="0.45">
      <c r="A538" s="44" t="s">
        <v>1877</v>
      </c>
      <c r="B538" s="45">
        <v>55973</v>
      </c>
      <c r="C538" s="46">
        <v>535</v>
      </c>
      <c r="D538" s="209"/>
      <c r="E538" s="38" t="s">
        <v>1878</v>
      </c>
      <c r="F538" s="47">
        <v>47665</v>
      </c>
      <c r="G538" s="48">
        <v>650</v>
      </c>
    </row>
    <row r="539" spans="1:7" ht="14.25" x14ac:dyDescent="0.45">
      <c r="A539" s="44" t="s">
        <v>1879</v>
      </c>
      <c r="B539" s="45">
        <v>55903</v>
      </c>
      <c r="C539" s="46">
        <v>536</v>
      </c>
      <c r="D539" s="209"/>
      <c r="E539" s="38" t="s">
        <v>1880</v>
      </c>
      <c r="F539" s="47">
        <v>40964</v>
      </c>
      <c r="G539" s="48">
        <v>766</v>
      </c>
    </row>
    <row r="540" spans="1:7" ht="14.25" x14ac:dyDescent="0.45">
      <c r="A540" s="44" t="s">
        <v>1382</v>
      </c>
      <c r="B540" s="45">
        <v>55821</v>
      </c>
      <c r="C540" s="46">
        <v>537</v>
      </c>
      <c r="D540" s="209"/>
      <c r="E540" s="38" t="s">
        <v>1829</v>
      </c>
      <c r="F540" s="47">
        <v>61154</v>
      </c>
      <c r="G540" s="48">
        <v>493</v>
      </c>
    </row>
    <row r="541" spans="1:7" ht="14.25" x14ac:dyDescent="0.45">
      <c r="A541" s="44" t="s">
        <v>1881</v>
      </c>
      <c r="B541" s="45">
        <v>55664</v>
      </c>
      <c r="C541" s="46">
        <v>538</v>
      </c>
      <c r="D541" s="209"/>
      <c r="E541" s="38" t="s">
        <v>1805</v>
      </c>
      <c r="F541" s="47">
        <v>64576</v>
      </c>
      <c r="G541" s="48">
        <v>465</v>
      </c>
    </row>
    <row r="542" spans="1:7" ht="14.25" x14ac:dyDescent="0.45">
      <c r="A542" s="44" t="s">
        <v>1450</v>
      </c>
      <c r="B542" s="45">
        <v>55512</v>
      </c>
      <c r="C542" s="46">
        <v>539</v>
      </c>
      <c r="D542" s="209"/>
      <c r="E542" s="38" t="s">
        <v>1260</v>
      </c>
      <c r="F542" s="47">
        <v>223494</v>
      </c>
      <c r="G542" s="48">
        <v>86</v>
      </c>
    </row>
    <row r="543" spans="1:7" ht="14.25" x14ac:dyDescent="0.45">
      <c r="A543" s="44" t="s">
        <v>1764</v>
      </c>
      <c r="B543" s="45">
        <v>55466</v>
      </c>
      <c r="C543" s="46">
        <v>540</v>
      </c>
      <c r="D543" s="209"/>
      <c r="E543" s="38" t="s">
        <v>1138</v>
      </c>
      <c r="F543" s="47">
        <v>621536</v>
      </c>
      <c r="G543" s="48">
        <v>21</v>
      </c>
    </row>
    <row r="544" spans="1:7" ht="14.25" x14ac:dyDescent="0.45">
      <c r="A544" s="44" t="s">
        <v>1882</v>
      </c>
      <c r="B544" s="45">
        <v>55391</v>
      </c>
      <c r="C544" s="46">
        <v>541</v>
      </c>
      <c r="D544" s="209"/>
      <c r="E544" s="38" t="s">
        <v>1692</v>
      </c>
      <c r="F544" s="47">
        <v>78323</v>
      </c>
      <c r="G544" s="48">
        <v>363</v>
      </c>
    </row>
    <row r="545" spans="1:7" ht="14.25" x14ac:dyDescent="0.45">
      <c r="A545" s="44" t="s">
        <v>1316</v>
      </c>
      <c r="B545" s="45">
        <v>55269</v>
      </c>
      <c r="C545" s="46">
        <v>542</v>
      </c>
      <c r="D545" s="209"/>
      <c r="E545" s="38" t="s">
        <v>1621</v>
      </c>
      <c r="F545" s="47">
        <v>89178</v>
      </c>
      <c r="G545" s="48">
        <v>309</v>
      </c>
    </row>
    <row r="546" spans="1:7" ht="14.25" x14ac:dyDescent="0.45">
      <c r="A546" s="44" t="s">
        <v>1883</v>
      </c>
      <c r="B546" s="45">
        <v>55185</v>
      </c>
      <c r="C546" s="46">
        <v>543</v>
      </c>
      <c r="D546" s="209"/>
      <c r="E546" s="38" t="s">
        <v>1884</v>
      </c>
      <c r="F546" s="47">
        <v>41670</v>
      </c>
      <c r="G546" s="48">
        <v>752</v>
      </c>
    </row>
    <row r="547" spans="1:7" ht="14.25" x14ac:dyDescent="0.45">
      <c r="A547" s="44" t="s">
        <v>2079</v>
      </c>
      <c r="B547" s="45">
        <v>55084</v>
      </c>
      <c r="C547" s="46">
        <v>544</v>
      </c>
      <c r="D547" s="209"/>
      <c r="E547" s="38" t="s">
        <v>1885</v>
      </c>
      <c r="F547" s="47">
        <v>42567</v>
      </c>
      <c r="G547" s="48">
        <v>734</v>
      </c>
    </row>
    <row r="548" spans="1:7" ht="14.25" x14ac:dyDescent="0.45">
      <c r="A548" s="44" t="s">
        <v>1886</v>
      </c>
      <c r="B548" s="45">
        <v>55057</v>
      </c>
      <c r="C548" s="46">
        <v>545</v>
      </c>
      <c r="D548" s="209"/>
      <c r="E548" s="38" t="s">
        <v>1578</v>
      </c>
      <c r="F548" s="47">
        <v>100417</v>
      </c>
      <c r="G548" s="48">
        <v>275</v>
      </c>
    </row>
    <row r="549" spans="1:7" ht="14.25" x14ac:dyDescent="0.45">
      <c r="A549" s="44" t="s">
        <v>1887</v>
      </c>
      <c r="B549" s="45">
        <v>54987</v>
      </c>
      <c r="C549" s="46">
        <v>546</v>
      </c>
      <c r="D549" s="209"/>
      <c r="E549" s="38" t="s">
        <v>1888</v>
      </c>
      <c r="F549" s="47">
        <v>33922</v>
      </c>
      <c r="G549" s="48">
        <v>945</v>
      </c>
    </row>
    <row r="550" spans="1:7" ht="14.25" x14ac:dyDescent="0.45">
      <c r="A550" s="44" t="s">
        <v>1368</v>
      </c>
      <c r="B550" s="45">
        <v>54924</v>
      </c>
      <c r="C550" s="46">
        <v>547</v>
      </c>
      <c r="D550" s="209"/>
      <c r="E550" s="38" t="s">
        <v>1707</v>
      </c>
      <c r="F550" s="47">
        <v>76127</v>
      </c>
      <c r="G550" s="48">
        <v>378</v>
      </c>
    </row>
    <row r="551" spans="1:7" ht="14.25" x14ac:dyDescent="0.45">
      <c r="A551" s="44" t="s">
        <v>1432</v>
      </c>
      <c r="B551" s="45">
        <v>54875</v>
      </c>
      <c r="C551" s="46">
        <v>548</v>
      </c>
      <c r="D551" s="209"/>
      <c r="E551" s="38" t="s">
        <v>1889</v>
      </c>
      <c r="F551" s="47">
        <v>31940</v>
      </c>
      <c r="G551" s="48">
        <v>996</v>
      </c>
    </row>
    <row r="552" spans="1:7" ht="14.25" x14ac:dyDescent="0.45">
      <c r="A552" s="44" t="s">
        <v>1890</v>
      </c>
      <c r="B552" s="45">
        <v>54706</v>
      </c>
      <c r="C552" s="46">
        <v>549</v>
      </c>
      <c r="D552" s="209"/>
      <c r="E552" s="38" t="s">
        <v>1521</v>
      </c>
      <c r="F552" s="47">
        <v>114448</v>
      </c>
      <c r="G552" s="48">
        <v>237</v>
      </c>
    </row>
    <row r="553" spans="1:7" ht="14.25" x14ac:dyDescent="0.45">
      <c r="A553" s="44" t="s">
        <v>1346</v>
      </c>
      <c r="B553" s="45">
        <v>54691</v>
      </c>
      <c r="C553" s="46">
        <v>550</v>
      </c>
      <c r="D553" s="209"/>
      <c r="E553" s="38" t="s">
        <v>1891</v>
      </c>
      <c r="F553" s="47">
        <v>37125</v>
      </c>
      <c r="G553" s="48">
        <v>847</v>
      </c>
    </row>
    <row r="554" spans="1:7" ht="14.25" x14ac:dyDescent="0.45">
      <c r="A554" s="44" t="s">
        <v>1641</v>
      </c>
      <c r="B554" s="45">
        <v>54672</v>
      </c>
      <c r="C554" s="46">
        <v>551</v>
      </c>
      <c r="D554" s="209"/>
      <c r="E554" s="38" t="s">
        <v>1663</v>
      </c>
      <c r="F554" s="47">
        <v>82258</v>
      </c>
      <c r="G554" s="48">
        <v>339</v>
      </c>
    </row>
    <row r="555" spans="1:7" ht="14.25" x14ac:dyDescent="0.45">
      <c r="A555" s="44" t="s">
        <v>1690</v>
      </c>
      <c r="B555" s="45">
        <v>54611</v>
      </c>
      <c r="C555" s="46">
        <v>552</v>
      </c>
      <c r="D555" s="209"/>
      <c r="E555" s="38" t="s">
        <v>1892</v>
      </c>
      <c r="F555" s="47">
        <v>45782</v>
      </c>
      <c r="G555" s="48">
        <v>685</v>
      </c>
    </row>
    <row r="556" spans="1:7" ht="14.25" x14ac:dyDescent="0.45">
      <c r="A556" s="44" t="s">
        <v>1893</v>
      </c>
      <c r="B556" s="45">
        <v>54588</v>
      </c>
      <c r="C556" s="46">
        <v>553</v>
      </c>
      <c r="D556" s="209"/>
      <c r="E556" s="38" t="s">
        <v>1894</v>
      </c>
      <c r="F556" s="47">
        <v>46739</v>
      </c>
      <c r="G556" s="48">
        <v>664</v>
      </c>
    </row>
    <row r="557" spans="1:7" ht="14.25" x14ac:dyDescent="0.45">
      <c r="A557" s="44" t="s">
        <v>1697</v>
      </c>
      <c r="B557" s="45">
        <v>54575</v>
      </c>
      <c r="C557" s="46">
        <v>554</v>
      </c>
      <c r="D557" s="209"/>
      <c r="E557" s="38" t="s">
        <v>1775</v>
      </c>
      <c r="F557" s="47">
        <v>67154</v>
      </c>
      <c r="G557" s="48">
        <v>441</v>
      </c>
    </row>
    <row r="558" spans="1:7" ht="14.25" x14ac:dyDescent="0.45">
      <c r="A558" s="44" t="s">
        <v>1515</v>
      </c>
      <c r="B558" s="45">
        <v>54450</v>
      </c>
      <c r="C558" s="46">
        <v>555</v>
      </c>
      <c r="D558" s="209"/>
      <c r="E558" s="38" t="s">
        <v>1895</v>
      </c>
      <c r="F558" s="47">
        <v>34472</v>
      </c>
      <c r="G558" s="48">
        <v>927</v>
      </c>
    </row>
    <row r="559" spans="1:7" ht="14.25" x14ac:dyDescent="0.45">
      <c r="A559" s="44" t="s">
        <v>1447</v>
      </c>
      <c r="B559" s="45">
        <v>54414</v>
      </c>
      <c r="C559" s="46">
        <v>556</v>
      </c>
      <c r="D559" s="209"/>
      <c r="E559" s="38" t="s">
        <v>1896</v>
      </c>
      <c r="F559" s="47">
        <v>34970</v>
      </c>
      <c r="G559" s="48">
        <v>906</v>
      </c>
    </row>
    <row r="560" spans="1:7" ht="14.25" x14ac:dyDescent="0.45">
      <c r="A560" s="44" t="s">
        <v>1897</v>
      </c>
      <c r="B560" s="45">
        <v>54401</v>
      </c>
      <c r="C560" s="46">
        <v>557</v>
      </c>
      <c r="D560" s="209"/>
      <c r="E560" s="38" t="s">
        <v>1898</v>
      </c>
      <c r="F560" s="47">
        <v>39440</v>
      </c>
      <c r="G560" s="48">
        <v>795</v>
      </c>
    </row>
    <row r="561" spans="1:7" ht="14.25" x14ac:dyDescent="0.45">
      <c r="A561" s="44" t="s">
        <v>1899</v>
      </c>
      <c r="B561" s="45">
        <v>54343</v>
      </c>
      <c r="C561" s="46">
        <v>558</v>
      </c>
      <c r="D561" s="209"/>
      <c r="E561" s="38" t="s">
        <v>1631</v>
      </c>
      <c r="F561" s="47">
        <v>88016</v>
      </c>
      <c r="G561" s="48">
        <v>316</v>
      </c>
    </row>
    <row r="562" spans="1:7" ht="14.25" x14ac:dyDescent="0.45">
      <c r="A562" s="44" t="s">
        <v>1198</v>
      </c>
      <c r="B562" s="45">
        <v>54296</v>
      </c>
      <c r="C562" s="46">
        <v>559</v>
      </c>
      <c r="D562" s="209"/>
      <c r="E562" s="38" t="s">
        <v>1758</v>
      </c>
      <c r="F562" s="47">
        <v>69257</v>
      </c>
      <c r="G562" s="48">
        <v>426</v>
      </c>
    </row>
    <row r="563" spans="1:7" ht="14.25" x14ac:dyDescent="0.45">
      <c r="A563" s="44" t="s">
        <v>1605</v>
      </c>
      <c r="B563" s="45">
        <v>54277</v>
      </c>
      <c r="C563" s="46">
        <v>560</v>
      </c>
      <c r="D563" s="209"/>
      <c r="E563" s="38" t="s">
        <v>1679</v>
      </c>
      <c r="F563" s="47">
        <v>81022</v>
      </c>
      <c r="G563" s="48">
        <v>349</v>
      </c>
    </row>
    <row r="564" spans="1:7" ht="14.25" x14ac:dyDescent="0.45">
      <c r="A564" s="44" t="s">
        <v>1500</v>
      </c>
      <c r="B564" s="45">
        <v>54206</v>
      </c>
      <c r="C564" s="46">
        <v>561</v>
      </c>
      <c r="D564" s="209"/>
      <c r="E564" s="38" t="s">
        <v>1732</v>
      </c>
      <c r="F564" s="47">
        <v>72069</v>
      </c>
      <c r="G564" s="48">
        <v>402</v>
      </c>
    </row>
    <row r="565" spans="1:7" ht="14.25" x14ac:dyDescent="0.45">
      <c r="A565" s="44" t="s">
        <v>1455</v>
      </c>
      <c r="B565" s="45">
        <v>54194</v>
      </c>
      <c r="C565" s="46">
        <v>562</v>
      </c>
      <c r="D565" s="209"/>
      <c r="E565" s="38" t="s">
        <v>1900</v>
      </c>
      <c r="F565" s="47">
        <v>48281</v>
      </c>
      <c r="G565" s="48">
        <v>644</v>
      </c>
    </row>
    <row r="566" spans="1:7" ht="14.25" x14ac:dyDescent="0.45">
      <c r="A566" s="44" t="s">
        <v>1777</v>
      </c>
      <c r="B566" s="45">
        <v>54026</v>
      </c>
      <c r="C566" s="46">
        <v>563</v>
      </c>
      <c r="D566" s="209"/>
      <c r="E566" s="38" t="s">
        <v>1687</v>
      </c>
      <c r="F566" s="47">
        <v>79951</v>
      </c>
      <c r="G566" s="48">
        <v>357</v>
      </c>
    </row>
    <row r="567" spans="1:7" ht="14.25" x14ac:dyDescent="0.45">
      <c r="A567" s="44" t="s">
        <v>1787</v>
      </c>
      <c r="B567" s="45">
        <v>53892</v>
      </c>
      <c r="C567" s="46">
        <v>564</v>
      </c>
      <c r="D567" s="209"/>
      <c r="E567" s="38" t="s">
        <v>1831</v>
      </c>
      <c r="F567" s="47">
        <v>60999</v>
      </c>
      <c r="G567" s="48">
        <v>494</v>
      </c>
    </row>
    <row r="568" spans="1:7" ht="14.25" x14ac:dyDescent="0.45">
      <c r="A568" s="44" t="s">
        <v>1469</v>
      </c>
      <c r="B568" s="45">
        <v>53771</v>
      </c>
      <c r="C568" s="46">
        <v>565</v>
      </c>
      <c r="D568" s="209"/>
      <c r="E568" s="38" t="s">
        <v>1332</v>
      </c>
      <c r="F568" s="47">
        <v>177213</v>
      </c>
      <c r="G568" s="48">
        <v>125</v>
      </c>
    </row>
    <row r="569" spans="1:7" ht="14.25" x14ac:dyDescent="0.45">
      <c r="A569" s="44" t="s">
        <v>1765</v>
      </c>
      <c r="B569" s="45">
        <v>53737</v>
      </c>
      <c r="C569" s="46">
        <v>566</v>
      </c>
      <c r="D569" s="209"/>
      <c r="E569" s="38" t="s">
        <v>1130</v>
      </c>
      <c r="F569" s="47">
        <v>672711</v>
      </c>
      <c r="G569" s="48">
        <v>17</v>
      </c>
    </row>
    <row r="570" spans="1:7" ht="14.25" x14ac:dyDescent="0.45">
      <c r="A570" s="44" t="s">
        <v>1901</v>
      </c>
      <c r="B570" s="45">
        <v>53475</v>
      </c>
      <c r="C570" s="46">
        <v>567</v>
      </c>
      <c r="D570" s="209"/>
      <c r="E570" s="38" t="s">
        <v>1119</v>
      </c>
      <c r="F570" s="47">
        <v>775072</v>
      </c>
      <c r="G570" s="48">
        <v>11</v>
      </c>
    </row>
    <row r="571" spans="1:7" ht="14.25" x14ac:dyDescent="0.45">
      <c r="A571" s="44" t="s">
        <v>1902</v>
      </c>
      <c r="B571" s="45">
        <v>53459</v>
      </c>
      <c r="C571" s="46">
        <v>568</v>
      </c>
      <c r="D571" s="209"/>
      <c r="E571" s="38" t="s">
        <v>1375</v>
      </c>
      <c r="F571" s="47">
        <v>155484</v>
      </c>
      <c r="G571" s="48">
        <v>149</v>
      </c>
    </row>
    <row r="572" spans="1:7" ht="14.25" x14ac:dyDescent="0.45">
      <c r="A572" s="44" t="s">
        <v>1903</v>
      </c>
      <c r="B572" s="45">
        <v>53198</v>
      </c>
      <c r="C572" s="46">
        <v>569</v>
      </c>
      <c r="D572" s="209"/>
      <c r="E572" s="38" t="s">
        <v>1902</v>
      </c>
      <c r="F572" s="47">
        <v>53459</v>
      </c>
      <c r="G572" s="48">
        <v>568</v>
      </c>
    </row>
    <row r="573" spans="1:7" ht="14.25" x14ac:dyDescent="0.45">
      <c r="A573" s="44" t="s">
        <v>1452</v>
      </c>
      <c r="B573" s="45">
        <v>53180</v>
      </c>
      <c r="C573" s="46">
        <v>570</v>
      </c>
      <c r="D573" s="209"/>
      <c r="E573" s="38" t="s">
        <v>1904</v>
      </c>
      <c r="F573" s="47">
        <v>34888</v>
      </c>
      <c r="G573" s="48">
        <v>907</v>
      </c>
    </row>
    <row r="574" spans="1:7" ht="14.25" x14ac:dyDescent="0.45">
      <c r="A574" s="44" t="s">
        <v>1616</v>
      </c>
      <c r="B574" s="45">
        <v>53161</v>
      </c>
      <c r="C574" s="46">
        <v>571</v>
      </c>
      <c r="D574" s="209"/>
      <c r="E574" s="38" t="s">
        <v>1905</v>
      </c>
      <c r="F574" s="47">
        <v>50608</v>
      </c>
      <c r="G574" s="48">
        <v>609</v>
      </c>
    </row>
    <row r="575" spans="1:7" ht="14.25" x14ac:dyDescent="0.45">
      <c r="A575" s="44" t="s">
        <v>1860</v>
      </c>
      <c r="B575" s="45">
        <v>52963</v>
      </c>
      <c r="C575" s="46">
        <v>572</v>
      </c>
      <c r="D575" s="209"/>
      <c r="E575" s="38" t="s">
        <v>1906</v>
      </c>
      <c r="F575" s="47">
        <v>51796</v>
      </c>
      <c r="G575" s="48">
        <v>585</v>
      </c>
    </row>
    <row r="576" spans="1:7" ht="14.25" x14ac:dyDescent="0.45">
      <c r="A576" s="44" t="s">
        <v>1907</v>
      </c>
      <c r="B576" s="45">
        <v>52689</v>
      </c>
      <c r="C576" s="46">
        <v>573</v>
      </c>
      <c r="D576" s="209"/>
      <c r="E576" s="38" t="s">
        <v>1488</v>
      </c>
      <c r="F576" s="47">
        <v>124839</v>
      </c>
      <c r="G576" s="48">
        <v>217</v>
      </c>
    </row>
    <row r="577" spans="1:7" ht="14.25" x14ac:dyDescent="0.45">
      <c r="A577" s="44" t="s">
        <v>1908</v>
      </c>
      <c r="B577" s="45">
        <v>52495</v>
      </c>
      <c r="C577" s="46">
        <v>574</v>
      </c>
      <c r="D577" s="209"/>
      <c r="E577" s="38" t="s">
        <v>1796</v>
      </c>
      <c r="F577" s="47">
        <v>65779</v>
      </c>
      <c r="G577" s="48">
        <v>458</v>
      </c>
    </row>
    <row r="578" spans="1:7" ht="14.25" x14ac:dyDescent="0.45">
      <c r="A578" s="44" t="s">
        <v>1909</v>
      </c>
      <c r="B578" s="45">
        <v>52490</v>
      </c>
      <c r="C578" s="46">
        <v>575</v>
      </c>
      <c r="D578" s="209"/>
      <c r="E578" s="38" t="s">
        <v>43</v>
      </c>
      <c r="F578" s="47">
        <v>101726</v>
      </c>
      <c r="G578" s="48">
        <v>270</v>
      </c>
    </row>
    <row r="579" spans="1:7" ht="14.25" x14ac:dyDescent="0.45">
      <c r="A579" s="44" t="s">
        <v>1910</v>
      </c>
      <c r="B579" s="45">
        <v>52483</v>
      </c>
      <c r="C579" s="46">
        <v>576</v>
      </c>
      <c r="D579" s="209"/>
      <c r="E579" s="38" t="s">
        <v>1911</v>
      </c>
      <c r="F579" s="47">
        <v>39111</v>
      </c>
      <c r="G579" s="48">
        <v>803</v>
      </c>
    </row>
    <row r="580" spans="1:7" ht="14.25" x14ac:dyDescent="0.45">
      <c r="A580" s="44" t="s">
        <v>1839</v>
      </c>
      <c r="B580" s="45">
        <v>52473</v>
      </c>
      <c r="C580" s="46">
        <v>577</v>
      </c>
      <c r="D580" s="209"/>
      <c r="E580" s="38" t="s">
        <v>1912</v>
      </c>
      <c r="F580" s="47">
        <v>35648</v>
      </c>
      <c r="G580" s="48">
        <v>884</v>
      </c>
    </row>
    <row r="581" spans="1:7" ht="14.25" x14ac:dyDescent="0.45">
      <c r="A581" s="44" t="s">
        <v>1356</v>
      </c>
      <c r="B581" s="45">
        <v>52439</v>
      </c>
      <c r="C581" s="46">
        <v>578</v>
      </c>
      <c r="D581" s="209"/>
      <c r="E581" s="38" t="s">
        <v>1913</v>
      </c>
      <c r="F581" s="47">
        <v>33126</v>
      </c>
      <c r="G581" s="48">
        <v>965</v>
      </c>
    </row>
    <row r="582" spans="1:7" ht="14.25" x14ac:dyDescent="0.45">
      <c r="A582" s="44" t="s">
        <v>1304</v>
      </c>
      <c r="B582" s="45">
        <v>52260</v>
      </c>
      <c r="C582" s="46">
        <v>579</v>
      </c>
      <c r="D582" s="209"/>
      <c r="E582" s="38" t="s">
        <v>1914</v>
      </c>
      <c r="F582" s="47">
        <v>38914</v>
      </c>
      <c r="G582" s="48">
        <v>809</v>
      </c>
    </row>
    <row r="583" spans="1:7" ht="14.25" x14ac:dyDescent="0.45">
      <c r="A583" s="44" t="s">
        <v>1133</v>
      </c>
      <c r="B583" s="45">
        <v>52146</v>
      </c>
      <c r="C583" s="46">
        <v>580</v>
      </c>
      <c r="D583" s="209"/>
      <c r="E583" s="38" t="s">
        <v>2057</v>
      </c>
      <c r="F583" s="47">
        <v>60874</v>
      </c>
      <c r="G583" s="48">
        <v>495</v>
      </c>
    </row>
    <row r="584" spans="1:7" ht="14.25" x14ac:dyDescent="0.45">
      <c r="A584" s="44" t="s">
        <v>1915</v>
      </c>
      <c r="B584" s="45">
        <v>52138</v>
      </c>
      <c r="C584" s="46">
        <v>581</v>
      </c>
      <c r="D584" s="209"/>
      <c r="E584" s="38" t="s">
        <v>2058</v>
      </c>
      <c r="F584" s="47">
        <v>41231</v>
      </c>
      <c r="G584" s="48">
        <v>761</v>
      </c>
    </row>
    <row r="585" spans="1:7" ht="14.25" x14ac:dyDescent="0.45">
      <c r="A585" s="44" t="s">
        <v>1841</v>
      </c>
      <c r="B585" s="45">
        <v>52056</v>
      </c>
      <c r="C585" s="46">
        <v>582</v>
      </c>
      <c r="D585" s="209"/>
      <c r="E585" s="38" t="s">
        <v>2059</v>
      </c>
      <c r="F585" s="47">
        <v>34692</v>
      </c>
      <c r="G585" s="48">
        <v>916</v>
      </c>
    </row>
    <row r="586" spans="1:7" ht="14.25" x14ac:dyDescent="0.45">
      <c r="A586" s="44" t="s">
        <v>1314</v>
      </c>
      <c r="B586" s="45">
        <v>52004</v>
      </c>
      <c r="C586" s="46">
        <v>583</v>
      </c>
      <c r="D586" s="209"/>
      <c r="E586" s="38" t="s">
        <v>2060</v>
      </c>
      <c r="F586" s="47">
        <v>81035</v>
      </c>
      <c r="G586" s="48">
        <v>348</v>
      </c>
    </row>
    <row r="587" spans="1:7" ht="14.25" x14ac:dyDescent="0.45">
      <c r="A587" s="44" t="s">
        <v>1916</v>
      </c>
      <c r="B587" s="45">
        <v>51797</v>
      </c>
      <c r="C587" s="46">
        <v>584</v>
      </c>
      <c r="D587" s="209"/>
      <c r="E587" s="38" t="s">
        <v>2061</v>
      </c>
      <c r="F587" s="47">
        <v>35718</v>
      </c>
      <c r="G587" s="48">
        <v>881</v>
      </c>
    </row>
    <row r="588" spans="1:7" ht="14.25" x14ac:dyDescent="0.45">
      <c r="A588" s="44" t="s">
        <v>1906</v>
      </c>
      <c r="B588" s="45">
        <v>51796</v>
      </c>
      <c r="C588" s="46">
        <v>585</v>
      </c>
      <c r="D588" s="209"/>
      <c r="E588" s="38" t="s">
        <v>2062</v>
      </c>
      <c r="F588" s="47">
        <v>45560</v>
      </c>
      <c r="G588" s="48">
        <v>688</v>
      </c>
    </row>
    <row r="589" spans="1:7" ht="14.25" x14ac:dyDescent="0.45">
      <c r="A589" s="44" t="s">
        <v>1285</v>
      </c>
      <c r="B589" s="45">
        <v>51726</v>
      </c>
      <c r="C589" s="46">
        <v>586</v>
      </c>
      <c r="D589" s="209"/>
      <c r="E589" s="38" t="s">
        <v>2063</v>
      </c>
      <c r="F589" s="47">
        <v>46505</v>
      </c>
      <c r="G589" s="48">
        <v>672</v>
      </c>
    </row>
    <row r="590" spans="1:7" ht="14.25" x14ac:dyDescent="0.45">
      <c r="A590" s="44" t="s">
        <v>1269</v>
      </c>
      <c r="B590" s="45">
        <v>51679</v>
      </c>
      <c r="C590" s="46">
        <v>587</v>
      </c>
      <c r="D590" s="209"/>
      <c r="E590" s="38" t="s">
        <v>2064</v>
      </c>
      <c r="F590" s="47">
        <v>39203</v>
      </c>
      <c r="G590" s="48">
        <v>800</v>
      </c>
    </row>
    <row r="591" spans="1:7" ht="14.25" x14ac:dyDescent="0.45">
      <c r="A591" s="44" t="s">
        <v>1099</v>
      </c>
      <c r="B591" s="45">
        <v>51620</v>
      </c>
      <c r="C591" s="46">
        <v>588</v>
      </c>
      <c r="D591" s="209"/>
      <c r="E591" s="38" t="s">
        <v>2065</v>
      </c>
      <c r="F591" s="47">
        <v>62663</v>
      </c>
      <c r="G591" s="48">
        <v>475</v>
      </c>
    </row>
    <row r="592" spans="1:7" ht="14.25" x14ac:dyDescent="0.45">
      <c r="A592" s="44" t="s">
        <v>1406</v>
      </c>
      <c r="B592" s="45">
        <v>51518</v>
      </c>
      <c r="C592" s="46">
        <v>589</v>
      </c>
      <c r="D592" s="209"/>
      <c r="E592" s="38" t="s">
        <v>2066</v>
      </c>
      <c r="F592" s="47">
        <v>106481</v>
      </c>
      <c r="G592" s="48">
        <v>258</v>
      </c>
    </row>
    <row r="593" spans="1:7" ht="14.25" x14ac:dyDescent="0.45">
      <c r="A593" s="44" t="s">
        <v>1120</v>
      </c>
      <c r="B593" s="45">
        <v>51504</v>
      </c>
      <c r="C593" s="46">
        <v>590</v>
      </c>
      <c r="D593" s="209"/>
      <c r="E593" s="38" t="s">
        <v>2067</v>
      </c>
      <c r="F593" s="47">
        <v>44123</v>
      </c>
      <c r="G593" s="48">
        <v>708</v>
      </c>
    </row>
    <row r="594" spans="1:7" ht="14.25" x14ac:dyDescent="0.45">
      <c r="A594" s="44" t="s">
        <v>1917</v>
      </c>
      <c r="B594" s="45">
        <v>51500</v>
      </c>
      <c r="C594" s="46">
        <v>591</v>
      </c>
      <c r="D594" s="209"/>
      <c r="E594" s="38" t="s">
        <v>2068</v>
      </c>
      <c r="F594" s="47">
        <v>86317</v>
      </c>
      <c r="G594" s="48">
        <v>323</v>
      </c>
    </row>
    <row r="595" spans="1:7" ht="14.25" x14ac:dyDescent="0.45">
      <c r="A595" s="44" t="s">
        <v>1151</v>
      </c>
      <c r="B595" s="45">
        <v>51489</v>
      </c>
      <c r="C595" s="46">
        <v>592</v>
      </c>
      <c r="D595" s="209"/>
      <c r="E595" s="38" t="s">
        <v>2069</v>
      </c>
      <c r="F595" s="47">
        <v>176094</v>
      </c>
      <c r="G595" s="48">
        <v>127</v>
      </c>
    </row>
    <row r="596" spans="1:7" ht="14.25" x14ac:dyDescent="0.45">
      <c r="A596" s="44" t="s">
        <v>1771</v>
      </c>
      <c r="B596" s="45">
        <v>51380</v>
      </c>
      <c r="C596" s="46">
        <v>593</v>
      </c>
      <c r="D596" s="209"/>
      <c r="E596" s="38" t="s">
        <v>2070</v>
      </c>
      <c r="F596" s="47">
        <v>47526</v>
      </c>
      <c r="G596" s="48">
        <v>652</v>
      </c>
    </row>
    <row r="597" spans="1:7" ht="14.25" x14ac:dyDescent="0.45">
      <c r="A597" s="44" t="s">
        <v>1809</v>
      </c>
      <c r="B597" s="45">
        <v>51361</v>
      </c>
      <c r="C597" s="46">
        <v>594</v>
      </c>
      <c r="D597" s="209"/>
      <c r="E597" s="38" t="s">
        <v>2071</v>
      </c>
      <c r="F597" s="47">
        <v>40244</v>
      </c>
      <c r="G597" s="48">
        <v>782</v>
      </c>
    </row>
    <row r="598" spans="1:7" ht="14.25" x14ac:dyDescent="0.45">
      <c r="A598" s="44" t="s">
        <v>1918</v>
      </c>
      <c r="B598" s="45">
        <v>51336</v>
      </c>
      <c r="C598" s="46">
        <v>595</v>
      </c>
      <c r="D598" s="209"/>
      <c r="E598" s="38" t="s">
        <v>2072</v>
      </c>
      <c r="F598" s="47">
        <v>71925</v>
      </c>
      <c r="G598" s="48">
        <v>404</v>
      </c>
    </row>
    <row r="599" spans="1:7" ht="14.25" x14ac:dyDescent="0.45">
      <c r="A599" s="44" t="s">
        <v>1919</v>
      </c>
      <c r="B599" s="45">
        <v>51334</v>
      </c>
      <c r="C599" s="46">
        <v>596</v>
      </c>
      <c r="D599" s="209"/>
      <c r="E599" s="38" t="s">
        <v>2073</v>
      </c>
      <c r="F599" s="47">
        <v>34031</v>
      </c>
      <c r="G599" s="48">
        <v>943</v>
      </c>
    </row>
    <row r="600" spans="1:7" ht="14.25" x14ac:dyDescent="0.45">
      <c r="A600" s="44" t="s">
        <v>1419</v>
      </c>
      <c r="B600" s="45">
        <v>51177</v>
      </c>
      <c r="C600" s="46">
        <v>597</v>
      </c>
      <c r="D600" s="209"/>
      <c r="E600" s="38" t="s">
        <v>2074</v>
      </c>
      <c r="F600" s="47">
        <v>62116</v>
      </c>
      <c r="G600" s="48">
        <v>482</v>
      </c>
    </row>
    <row r="601" spans="1:7" ht="14.25" x14ac:dyDescent="0.45">
      <c r="A601" s="44" t="s">
        <v>1920</v>
      </c>
      <c r="B601" s="45">
        <v>51154</v>
      </c>
      <c r="C601" s="46">
        <v>598</v>
      </c>
      <c r="D601" s="209"/>
      <c r="E601" s="38" t="s">
        <v>2075</v>
      </c>
      <c r="F601" s="47">
        <v>40453</v>
      </c>
      <c r="G601" s="48">
        <v>777</v>
      </c>
    </row>
    <row r="602" spans="1:7" ht="14.25" x14ac:dyDescent="0.45">
      <c r="A602" s="44" t="s">
        <v>1586</v>
      </c>
      <c r="B602" s="45">
        <v>51095</v>
      </c>
      <c r="C602" s="46">
        <v>599</v>
      </c>
      <c r="D602" s="209"/>
      <c r="E602" s="38" t="s">
        <v>2076</v>
      </c>
      <c r="F602" s="47">
        <v>42335</v>
      </c>
      <c r="G602" s="48">
        <v>742</v>
      </c>
    </row>
    <row r="603" spans="1:7" ht="14.25" x14ac:dyDescent="0.45">
      <c r="A603" s="44" t="s">
        <v>1389</v>
      </c>
      <c r="B603" s="45">
        <v>51089</v>
      </c>
      <c r="C603" s="46">
        <v>600</v>
      </c>
      <c r="D603" s="209"/>
      <c r="E603" s="38" t="s">
        <v>2077</v>
      </c>
      <c r="F603" s="47">
        <v>36948</v>
      </c>
      <c r="G603" s="48">
        <v>853</v>
      </c>
    </row>
    <row r="604" spans="1:7" ht="14.25" x14ac:dyDescent="0.45">
      <c r="A604" s="44" t="s">
        <v>1921</v>
      </c>
      <c r="B604" s="45">
        <v>51021</v>
      </c>
      <c r="C604" s="46">
        <v>601</v>
      </c>
      <c r="D604" s="209"/>
      <c r="E604" s="38" t="s">
        <v>2078</v>
      </c>
      <c r="F604" s="47">
        <v>43555</v>
      </c>
      <c r="G604" s="48">
        <v>717</v>
      </c>
    </row>
    <row r="605" spans="1:7" ht="14.25" x14ac:dyDescent="0.45">
      <c r="A605" s="44" t="s">
        <v>1523</v>
      </c>
      <c r="B605" s="45">
        <v>51017</v>
      </c>
      <c r="C605" s="46">
        <v>602</v>
      </c>
      <c r="D605" s="209"/>
      <c r="E605" s="38" t="s">
        <v>2079</v>
      </c>
      <c r="F605" s="47">
        <v>55084</v>
      </c>
      <c r="G605" s="48">
        <v>544</v>
      </c>
    </row>
    <row r="606" spans="1:7" ht="14.25" x14ac:dyDescent="0.45">
      <c r="A606" s="44" t="s">
        <v>1263</v>
      </c>
      <c r="B606" s="45">
        <v>50980</v>
      </c>
      <c r="C606" s="46">
        <v>603</v>
      </c>
      <c r="D606" s="209"/>
      <c r="E606" s="38" t="s">
        <v>2080</v>
      </c>
      <c r="F606" s="47">
        <v>80616</v>
      </c>
      <c r="G606" s="48">
        <v>353</v>
      </c>
    </row>
    <row r="607" spans="1:7" ht="14.25" x14ac:dyDescent="0.45">
      <c r="A607" s="44" t="s">
        <v>1922</v>
      </c>
      <c r="B607" s="45">
        <v>50874</v>
      </c>
      <c r="C607" s="46">
        <v>604</v>
      </c>
      <c r="D607" s="209"/>
      <c r="E607" s="38" t="s">
        <v>2081</v>
      </c>
      <c r="F607" s="47">
        <v>32386</v>
      </c>
      <c r="G607" s="48">
        <v>980</v>
      </c>
    </row>
    <row r="608" spans="1:7" ht="14.25" x14ac:dyDescent="0.45">
      <c r="A608" s="44" t="s">
        <v>1610</v>
      </c>
      <c r="B608" s="45">
        <v>50852</v>
      </c>
      <c r="C608" s="46">
        <v>605</v>
      </c>
      <c r="D608" s="209"/>
      <c r="E608" s="38" t="s">
        <v>2082</v>
      </c>
      <c r="F608" s="47">
        <v>73128</v>
      </c>
      <c r="G608" s="48">
        <v>392</v>
      </c>
    </row>
    <row r="609" spans="1:7" ht="14.25" x14ac:dyDescent="0.45">
      <c r="A609" s="44" t="s">
        <v>1408</v>
      </c>
      <c r="B609" s="45">
        <v>50777</v>
      </c>
      <c r="C609" s="46">
        <v>606</v>
      </c>
      <c r="D609" s="209"/>
      <c r="E609" s="38" t="s">
        <v>2083</v>
      </c>
      <c r="F609" s="47">
        <v>40871</v>
      </c>
      <c r="G609" s="48">
        <v>768</v>
      </c>
    </row>
    <row r="610" spans="1:7" ht="14.25" x14ac:dyDescent="0.45">
      <c r="A610" s="44" t="s">
        <v>1654</v>
      </c>
      <c r="B610" s="45">
        <v>50748</v>
      </c>
      <c r="C610" s="46">
        <v>607</v>
      </c>
      <c r="D610" s="209"/>
      <c r="E610" s="38" t="s">
        <v>2084</v>
      </c>
      <c r="F610" s="47">
        <v>38557</v>
      </c>
      <c r="G610" s="48">
        <v>819</v>
      </c>
    </row>
    <row r="611" spans="1:7" ht="14.25" x14ac:dyDescent="0.45">
      <c r="A611" s="44" t="s">
        <v>1923</v>
      </c>
      <c r="B611" s="45">
        <v>50628</v>
      </c>
      <c r="C611" s="46">
        <v>608</v>
      </c>
      <c r="D611" s="209"/>
      <c r="E611" s="38" t="s">
        <v>2085</v>
      </c>
      <c r="F611" s="47">
        <v>38896</v>
      </c>
      <c r="G611" s="48">
        <v>810</v>
      </c>
    </row>
    <row r="612" spans="1:7" ht="14.25" x14ac:dyDescent="0.45">
      <c r="A612" s="44" t="s">
        <v>1905</v>
      </c>
      <c r="B612" s="45">
        <v>50608</v>
      </c>
      <c r="C612" s="46">
        <v>609</v>
      </c>
      <c r="D612" s="209"/>
      <c r="E612" s="38" t="s">
        <v>2086</v>
      </c>
      <c r="F612" s="47">
        <v>33239</v>
      </c>
      <c r="G612" s="48">
        <v>961</v>
      </c>
    </row>
    <row r="613" spans="1:7" ht="14.25" x14ac:dyDescent="0.45">
      <c r="A613" s="44" t="s">
        <v>1756</v>
      </c>
      <c r="B613" s="45">
        <v>50577</v>
      </c>
      <c r="C613" s="46">
        <v>610</v>
      </c>
      <c r="D613" s="209"/>
      <c r="E613" s="38" t="s">
        <v>2087</v>
      </c>
      <c r="F613" s="47">
        <v>34763</v>
      </c>
      <c r="G613" s="48">
        <v>913</v>
      </c>
    </row>
    <row r="614" spans="1:7" ht="14.25" x14ac:dyDescent="0.45">
      <c r="A614" s="44" t="s">
        <v>1652</v>
      </c>
      <c r="B614" s="45">
        <v>50482</v>
      </c>
      <c r="C614" s="46">
        <v>611</v>
      </c>
      <c r="D614" s="209"/>
      <c r="E614" s="38" t="s">
        <v>1924</v>
      </c>
      <c r="F614" s="47">
        <v>42884</v>
      </c>
      <c r="G614" s="48">
        <v>725</v>
      </c>
    </row>
    <row r="615" spans="1:7" ht="14.25" x14ac:dyDescent="0.45">
      <c r="A615" s="44" t="s">
        <v>1925</v>
      </c>
      <c r="B615" s="45">
        <v>50454</v>
      </c>
      <c r="C615" s="46">
        <v>612</v>
      </c>
      <c r="D615" s="209"/>
      <c r="E615" s="38" t="s">
        <v>1424</v>
      </c>
      <c r="F615" s="47">
        <v>139353</v>
      </c>
      <c r="G615" s="48">
        <v>176</v>
      </c>
    </row>
    <row r="616" spans="1:7" ht="14.25" x14ac:dyDescent="0.45">
      <c r="A616" s="44" t="s">
        <v>1926</v>
      </c>
      <c r="B616" s="45">
        <v>50351</v>
      </c>
      <c r="C616" s="46">
        <v>613</v>
      </c>
      <c r="D616" s="209"/>
      <c r="E616" s="38" t="s">
        <v>1783</v>
      </c>
      <c r="F616" s="47">
        <v>66534</v>
      </c>
      <c r="G616" s="48">
        <v>448</v>
      </c>
    </row>
    <row r="617" spans="1:7" ht="14.25" x14ac:dyDescent="0.45">
      <c r="A617" s="44" t="s">
        <v>1733</v>
      </c>
      <c r="B617" s="45">
        <v>50307</v>
      </c>
      <c r="C617" s="46">
        <v>614</v>
      </c>
      <c r="D617" s="209"/>
      <c r="E617" s="38" t="s">
        <v>1927</v>
      </c>
      <c r="F617" s="47">
        <v>42139</v>
      </c>
      <c r="G617" s="48">
        <v>744</v>
      </c>
    </row>
    <row r="618" spans="1:7" ht="14.25" x14ac:dyDescent="0.45">
      <c r="A618" s="44" t="s">
        <v>1493</v>
      </c>
      <c r="B618" s="45">
        <v>50166</v>
      </c>
      <c r="C618" s="46">
        <v>615</v>
      </c>
      <c r="D618" s="209"/>
      <c r="E618" s="38" t="s">
        <v>1928</v>
      </c>
      <c r="F618" s="47">
        <v>48594</v>
      </c>
      <c r="G618" s="48">
        <v>634</v>
      </c>
    </row>
    <row r="619" spans="1:7" ht="14.25" x14ac:dyDescent="0.45">
      <c r="A619" s="44" t="s">
        <v>1929</v>
      </c>
      <c r="B619" s="45">
        <v>50026</v>
      </c>
      <c r="C619" s="46">
        <v>616</v>
      </c>
      <c r="D619" s="209"/>
      <c r="E619" s="38" t="s">
        <v>1527</v>
      </c>
      <c r="F619" s="47">
        <v>112736</v>
      </c>
      <c r="G619" s="48">
        <v>242</v>
      </c>
    </row>
    <row r="620" spans="1:7" ht="14.25" x14ac:dyDescent="0.45">
      <c r="A620" s="44" t="s">
        <v>1352</v>
      </c>
      <c r="B620" s="45">
        <v>49925</v>
      </c>
      <c r="C620" s="46">
        <v>617</v>
      </c>
      <c r="D620" s="209"/>
      <c r="E620" s="38" t="s">
        <v>1347</v>
      </c>
      <c r="F620" s="47">
        <v>168567</v>
      </c>
      <c r="G620" s="48">
        <v>134</v>
      </c>
    </row>
    <row r="621" spans="1:7" ht="14.25" x14ac:dyDescent="0.45">
      <c r="A621" s="44" t="s">
        <v>1738</v>
      </c>
      <c r="B621" s="45">
        <v>49858</v>
      </c>
      <c r="C621" s="46">
        <v>618</v>
      </c>
      <c r="D621" s="209"/>
      <c r="E621" s="38" t="s">
        <v>1930</v>
      </c>
      <c r="F621" s="47">
        <v>46437</v>
      </c>
      <c r="G621" s="48">
        <v>674</v>
      </c>
    </row>
    <row r="622" spans="1:7" ht="14.25" x14ac:dyDescent="0.45">
      <c r="A622" s="44" t="s">
        <v>1149</v>
      </c>
      <c r="B622" s="45">
        <v>49754</v>
      </c>
      <c r="C622" s="46">
        <v>619</v>
      </c>
      <c r="D622" s="209"/>
      <c r="E622" s="38" t="s">
        <v>1931</v>
      </c>
      <c r="F622" s="47">
        <v>33797</v>
      </c>
      <c r="G622" s="48">
        <v>949</v>
      </c>
    </row>
    <row r="623" spans="1:7" ht="14.25" x14ac:dyDescent="0.45">
      <c r="A623" s="44" t="s">
        <v>1789</v>
      </c>
      <c r="B623" s="45">
        <v>49737</v>
      </c>
      <c r="C623" s="46">
        <v>620</v>
      </c>
      <c r="D623" s="209"/>
      <c r="E623" s="38" t="s">
        <v>1932</v>
      </c>
      <c r="F623" s="47">
        <v>44626</v>
      </c>
      <c r="G623" s="48">
        <v>701</v>
      </c>
    </row>
    <row r="624" spans="1:7" ht="14.25" x14ac:dyDescent="0.45">
      <c r="A624" s="44" t="s">
        <v>1933</v>
      </c>
      <c r="B624" s="45">
        <v>49725</v>
      </c>
      <c r="C624" s="46">
        <v>621</v>
      </c>
      <c r="D624" s="209"/>
      <c r="E624" s="38" t="s">
        <v>1400</v>
      </c>
      <c r="F624" s="47">
        <v>149664</v>
      </c>
      <c r="G624" s="48">
        <v>163</v>
      </c>
    </row>
    <row r="625" spans="1:7" ht="14.25" x14ac:dyDescent="0.45">
      <c r="A625" s="44" t="s">
        <v>1281</v>
      </c>
      <c r="B625" s="45">
        <v>49601</v>
      </c>
      <c r="C625" s="46">
        <v>622</v>
      </c>
      <c r="D625" s="209"/>
      <c r="E625" s="38" t="s">
        <v>1870</v>
      </c>
      <c r="F625" s="47">
        <v>56744</v>
      </c>
      <c r="G625" s="48">
        <v>528</v>
      </c>
    </row>
    <row r="626" spans="1:7" ht="14.25" x14ac:dyDescent="0.45">
      <c r="A626" s="44" t="s">
        <v>1934</v>
      </c>
      <c r="B626" s="45">
        <v>49556</v>
      </c>
      <c r="C626" s="46">
        <v>623</v>
      </c>
      <c r="D626" s="209"/>
      <c r="E626" s="38" t="s">
        <v>1935</v>
      </c>
      <c r="F626" s="47">
        <v>37662</v>
      </c>
      <c r="G626" s="48">
        <v>835</v>
      </c>
    </row>
    <row r="627" spans="1:7" ht="14.25" x14ac:dyDescent="0.45">
      <c r="A627" s="44" t="s">
        <v>1874</v>
      </c>
      <c r="B627" s="45">
        <v>49360</v>
      </c>
      <c r="C627" s="46">
        <v>624</v>
      </c>
      <c r="D627" s="209"/>
      <c r="E627" s="38" t="s">
        <v>1936</v>
      </c>
      <c r="F627" s="47">
        <v>39369</v>
      </c>
      <c r="G627" s="48">
        <v>798</v>
      </c>
    </row>
    <row r="628" spans="1:7" ht="14.25" x14ac:dyDescent="0.45">
      <c r="A628" s="44" t="s">
        <v>1709</v>
      </c>
      <c r="B628" s="45">
        <v>49330</v>
      </c>
      <c r="C628" s="46">
        <v>625</v>
      </c>
      <c r="D628" s="209"/>
      <c r="E628" s="38" t="s">
        <v>1937</v>
      </c>
      <c r="F628" s="47">
        <v>40708</v>
      </c>
      <c r="G628" s="48">
        <v>771</v>
      </c>
    </row>
    <row r="629" spans="1:7" ht="14.25" x14ac:dyDescent="0.45">
      <c r="A629" s="44" t="s">
        <v>1696</v>
      </c>
      <c r="B629" s="45">
        <v>49245</v>
      </c>
      <c r="C629" s="46">
        <v>626</v>
      </c>
      <c r="D629" s="209"/>
      <c r="E629" s="38" t="s">
        <v>1669</v>
      </c>
      <c r="F629" s="47">
        <v>81933</v>
      </c>
      <c r="G629" s="48">
        <v>342</v>
      </c>
    </row>
    <row r="630" spans="1:7" ht="14.25" x14ac:dyDescent="0.45">
      <c r="A630" s="44" t="s">
        <v>1674</v>
      </c>
      <c r="B630" s="45">
        <v>49241</v>
      </c>
      <c r="C630" s="46">
        <v>627</v>
      </c>
      <c r="D630" s="209"/>
      <c r="E630" s="38" t="s">
        <v>1109</v>
      </c>
      <c r="F630" s="47">
        <v>1127803</v>
      </c>
      <c r="G630" s="48">
        <v>6</v>
      </c>
    </row>
    <row r="631" spans="1:7" ht="14.25" x14ac:dyDescent="0.45">
      <c r="A631" s="44" t="s">
        <v>1436</v>
      </c>
      <c r="B631" s="45">
        <v>49167</v>
      </c>
      <c r="C631" s="46">
        <v>628</v>
      </c>
      <c r="D631" s="209"/>
      <c r="E631" s="38" t="s">
        <v>1403</v>
      </c>
      <c r="F631" s="47">
        <v>147909</v>
      </c>
      <c r="G631" s="48">
        <v>165</v>
      </c>
    </row>
    <row r="632" spans="1:7" ht="14.25" x14ac:dyDescent="0.45">
      <c r="A632" s="44" t="s">
        <v>1516</v>
      </c>
      <c r="B632" s="45">
        <v>49158</v>
      </c>
      <c r="C632" s="46">
        <v>629</v>
      </c>
      <c r="D632" s="209"/>
      <c r="E632" s="38" t="s">
        <v>1769</v>
      </c>
      <c r="F632" s="47">
        <v>67646</v>
      </c>
      <c r="G632" s="48">
        <v>437</v>
      </c>
    </row>
    <row r="633" spans="1:7" ht="14.25" x14ac:dyDescent="0.45">
      <c r="A633" s="44" t="s">
        <v>1354</v>
      </c>
      <c r="B633" s="45">
        <v>49000</v>
      </c>
      <c r="C633" s="46">
        <v>630</v>
      </c>
      <c r="D633" s="209"/>
      <c r="E633" s="38" t="s">
        <v>1181</v>
      </c>
      <c r="F633" s="47">
        <v>367433</v>
      </c>
      <c r="G633" s="48">
        <v>44</v>
      </c>
    </row>
    <row r="634" spans="1:7" ht="14.25" x14ac:dyDescent="0.45">
      <c r="A634" s="44" t="s">
        <v>1526</v>
      </c>
      <c r="B634" s="45">
        <v>48833</v>
      </c>
      <c r="C634" s="46">
        <v>631</v>
      </c>
      <c r="D634" s="209"/>
      <c r="E634" s="38" t="s">
        <v>1748</v>
      </c>
      <c r="F634" s="47">
        <v>70211</v>
      </c>
      <c r="G634" s="48">
        <v>417</v>
      </c>
    </row>
    <row r="635" spans="1:7" ht="14.25" x14ac:dyDescent="0.45">
      <c r="A635" s="44" t="s">
        <v>1938</v>
      </c>
      <c r="B635" s="45">
        <v>48823</v>
      </c>
      <c r="C635" s="46">
        <v>632</v>
      </c>
      <c r="D635" s="209"/>
      <c r="E635" s="38" t="s">
        <v>1901</v>
      </c>
      <c r="F635" s="47">
        <v>53475</v>
      </c>
      <c r="G635" s="48">
        <v>567</v>
      </c>
    </row>
    <row r="636" spans="1:7" ht="14.25" x14ac:dyDescent="0.45">
      <c r="A636" s="44" t="s">
        <v>2092</v>
      </c>
      <c r="B636" s="45">
        <v>48656</v>
      </c>
      <c r="C636" s="46">
        <v>633</v>
      </c>
      <c r="D636" s="209"/>
      <c r="E636" s="38" t="s">
        <v>1939</v>
      </c>
      <c r="F636" s="47">
        <v>35196</v>
      </c>
      <c r="G636" s="48">
        <v>901</v>
      </c>
    </row>
    <row r="637" spans="1:7" ht="14.25" x14ac:dyDescent="0.45">
      <c r="A637" s="44" t="s">
        <v>1928</v>
      </c>
      <c r="B637" s="45">
        <v>48594</v>
      </c>
      <c r="C637" s="46">
        <v>634</v>
      </c>
      <c r="D637" s="209"/>
      <c r="E637" s="38" t="s">
        <v>1534</v>
      </c>
      <c r="F637" s="47">
        <v>112144</v>
      </c>
      <c r="G637" s="48">
        <v>246</v>
      </c>
    </row>
    <row r="638" spans="1:7" ht="14.25" x14ac:dyDescent="0.45">
      <c r="A638" s="44" t="s">
        <v>1271</v>
      </c>
      <c r="B638" s="45">
        <v>48580</v>
      </c>
      <c r="C638" s="46">
        <v>635</v>
      </c>
      <c r="D638" s="209"/>
      <c r="E638" s="38" t="s">
        <v>1867</v>
      </c>
      <c r="F638" s="47">
        <v>57075</v>
      </c>
      <c r="G638" s="48">
        <v>526</v>
      </c>
    </row>
    <row r="639" spans="1:7" ht="14.25" x14ac:dyDescent="0.45">
      <c r="A639" s="44" t="s">
        <v>1818</v>
      </c>
      <c r="B639" s="45">
        <v>48527</v>
      </c>
      <c r="C639" s="46">
        <v>636</v>
      </c>
      <c r="D639" s="209"/>
      <c r="E639" s="38" t="s">
        <v>1813</v>
      </c>
      <c r="F639" s="47">
        <v>62344</v>
      </c>
      <c r="G639" s="48">
        <v>479</v>
      </c>
    </row>
    <row r="640" spans="1:7" ht="14.25" x14ac:dyDescent="0.45">
      <c r="A640" s="44" t="s">
        <v>1234</v>
      </c>
      <c r="B640" s="45">
        <v>48480</v>
      </c>
      <c r="C640" s="46">
        <v>637</v>
      </c>
      <c r="D640" s="209"/>
      <c r="E640" s="38" t="s">
        <v>1940</v>
      </c>
      <c r="F640" s="47">
        <v>42062</v>
      </c>
      <c r="G640" s="48">
        <v>748</v>
      </c>
    </row>
    <row r="641" spans="1:7" ht="14.25" x14ac:dyDescent="0.45">
      <c r="A641" s="44" t="s">
        <v>1719</v>
      </c>
      <c r="B641" s="45">
        <v>48471</v>
      </c>
      <c r="C641" s="46">
        <v>638</v>
      </c>
      <c r="D641" s="209"/>
      <c r="E641" s="38" t="s">
        <v>1941</v>
      </c>
      <c r="F641" s="47">
        <v>32953</v>
      </c>
      <c r="G641" s="48">
        <v>968</v>
      </c>
    </row>
    <row r="642" spans="1:7" ht="14.25" x14ac:dyDescent="0.45">
      <c r="A642" s="44" t="s">
        <v>1942</v>
      </c>
      <c r="B642" s="45">
        <v>48462</v>
      </c>
      <c r="C642" s="46">
        <v>639</v>
      </c>
      <c r="D642" s="209"/>
      <c r="E642" s="38" t="s">
        <v>1128</v>
      </c>
      <c r="F642" s="47">
        <v>698671</v>
      </c>
      <c r="G642" s="48">
        <v>16</v>
      </c>
    </row>
    <row r="643" spans="1:7" ht="14.25" x14ac:dyDescent="0.45">
      <c r="A643" s="44" t="s">
        <v>1943</v>
      </c>
      <c r="B643" s="45">
        <v>48367</v>
      </c>
      <c r="C643" s="46">
        <v>640</v>
      </c>
      <c r="D643" s="209"/>
      <c r="E643" s="38" t="s">
        <v>1944</v>
      </c>
      <c r="F643" s="47">
        <v>41348</v>
      </c>
      <c r="G643" s="48">
        <v>759</v>
      </c>
    </row>
    <row r="644" spans="1:7" ht="14.25" x14ac:dyDescent="0.45">
      <c r="A644" s="44" t="s">
        <v>1945</v>
      </c>
      <c r="B644" s="45">
        <v>48355</v>
      </c>
      <c r="C644" s="46">
        <v>641</v>
      </c>
      <c r="D644" s="209"/>
      <c r="E644" s="38" t="s">
        <v>1268</v>
      </c>
      <c r="F644" s="47">
        <v>217642</v>
      </c>
      <c r="G644" s="48">
        <v>90</v>
      </c>
    </row>
    <row r="645" spans="1:7" ht="14.25" x14ac:dyDescent="0.45">
      <c r="A645" s="44" t="s">
        <v>1300</v>
      </c>
      <c r="B645" s="45">
        <v>48296</v>
      </c>
      <c r="C645" s="46">
        <v>642</v>
      </c>
      <c r="D645" s="209"/>
      <c r="E645" s="38" t="s">
        <v>1691</v>
      </c>
      <c r="F645" s="47">
        <v>78546</v>
      </c>
      <c r="G645" s="48">
        <v>362</v>
      </c>
    </row>
    <row r="646" spans="1:7" ht="14.25" x14ac:dyDescent="0.45">
      <c r="A646" s="44" t="s">
        <v>1946</v>
      </c>
      <c r="B646" s="45">
        <v>48282</v>
      </c>
      <c r="C646" s="46">
        <v>643</v>
      </c>
      <c r="D646" s="209"/>
      <c r="E646" s="38" t="s">
        <v>1412</v>
      </c>
      <c r="F646" s="47">
        <v>146088</v>
      </c>
      <c r="G646" s="48">
        <v>170</v>
      </c>
    </row>
    <row r="647" spans="1:7" ht="14.25" x14ac:dyDescent="0.45">
      <c r="A647" s="44" t="s">
        <v>1900</v>
      </c>
      <c r="B647" s="45">
        <v>48281</v>
      </c>
      <c r="C647" s="46">
        <v>644</v>
      </c>
      <c r="D647" s="209"/>
      <c r="E647" s="38" t="s">
        <v>1217</v>
      </c>
      <c r="F647" s="47">
        <v>276400</v>
      </c>
      <c r="G647" s="48">
        <v>62</v>
      </c>
    </row>
    <row r="648" spans="1:7" ht="14.25" x14ac:dyDescent="0.45">
      <c r="A648" s="44" t="s">
        <v>1947</v>
      </c>
      <c r="B648" s="45">
        <v>48126</v>
      </c>
      <c r="C648" s="46">
        <v>645</v>
      </c>
      <c r="D648" s="209"/>
      <c r="E648" s="38" t="s">
        <v>1205</v>
      </c>
      <c r="F648" s="47">
        <v>311754</v>
      </c>
      <c r="G648" s="48">
        <v>56</v>
      </c>
    </row>
    <row r="649" spans="1:7" ht="14.25" x14ac:dyDescent="0.45">
      <c r="A649" s="44" t="s">
        <v>1948</v>
      </c>
      <c r="B649" s="45">
        <v>47979</v>
      </c>
      <c r="C649" s="46">
        <v>646</v>
      </c>
      <c r="D649" s="209"/>
      <c r="E649" s="38" t="s">
        <v>1510</v>
      </c>
      <c r="F649" s="47">
        <v>117939</v>
      </c>
      <c r="G649" s="48">
        <v>231</v>
      </c>
    </row>
    <row r="650" spans="1:7" ht="14.25" x14ac:dyDescent="0.45">
      <c r="A650" s="44" t="s">
        <v>1206</v>
      </c>
      <c r="B650" s="45">
        <v>47857</v>
      </c>
      <c r="C650" s="46">
        <v>647</v>
      </c>
      <c r="D650" s="209"/>
      <c r="E650" s="38" t="s">
        <v>1881</v>
      </c>
      <c r="F650" s="47">
        <v>55664</v>
      </c>
      <c r="G650" s="48">
        <v>538</v>
      </c>
    </row>
    <row r="651" spans="1:7" ht="14.25" x14ac:dyDescent="0.45">
      <c r="A651" s="44" t="s">
        <v>1677</v>
      </c>
      <c r="B651" s="45">
        <v>47839</v>
      </c>
      <c r="C651" s="46">
        <v>648</v>
      </c>
      <c r="D651" s="209"/>
      <c r="E651" s="38" t="s">
        <v>1949</v>
      </c>
      <c r="F651" s="47">
        <v>41112</v>
      </c>
      <c r="G651" s="48">
        <v>762</v>
      </c>
    </row>
    <row r="652" spans="1:7" ht="14.25" x14ac:dyDescent="0.45">
      <c r="A652" s="44" t="s">
        <v>1799</v>
      </c>
      <c r="B652" s="45">
        <v>47809</v>
      </c>
      <c r="C652" s="46">
        <v>649</v>
      </c>
      <c r="D652" s="209"/>
      <c r="E652" s="38" t="s">
        <v>1851</v>
      </c>
      <c r="F652" s="47">
        <v>58788</v>
      </c>
      <c r="G652" s="48">
        <v>509</v>
      </c>
    </row>
    <row r="653" spans="1:7" ht="14.25" x14ac:dyDescent="0.45">
      <c r="A653" s="44" t="s">
        <v>1878</v>
      </c>
      <c r="B653" s="45">
        <v>47665</v>
      </c>
      <c r="C653" s="46">
        <v>650</v>
      </c>
      <c r="D653" s="209"/>
      <c r="E653" s="38" t="s">
        <v>1950</v>
      </c>
      <c r="F653" s="47">
        <v>36814</v>
      </c>
      <c r="G653" s="48">
        <v>858</v>
      </c>
    </row>
    <row r="654" spans="1:7" ht="14.25" x14ac:dyDescent="0.45">
      <c r="A654" s="44" t="s">
        <v>1951</v>
      </c>
      <c r="B654" s="45">
        <v>47615</v>
      </c>
      <c r="C654" s="46">
        <v>651</v>
      </c>
      <c r="D654" s="209"/>
      <c r="E654" s="38" t="s">
        <v>1952</v>
      </c>
      <c r="F654" s="47">
        <v>44698</v>
      </c>
      <c r="G654" s="48">
        <v>699</v>
      </c>
    </row>
    <row r="655" spans="1:7" ht="14.25" x14ac:dyDescent="0.45">
      <c r="A655" s="44" t="s">
        <v>2070</v>
      </c>
      <c r="B655" s="45">
        <v>47526</v>
      </c>
      <c r="C655" s="46">
        <v>652</v>
      </c>
      <c r="D655" s="209"/>
      <c r="E655" s="38" t="s">
        <v>1718</v>
      </c>
      <c r="F655" s="47">
        <v>73750</v>
      </c>
      <c r="G655" s="48">
        <v>389</v>
      </c>
    </row>
    <row r="656" spans="1:7" ht="14.25" x14ac:dyDescent="0.45">
      <c r="A656" s="44" t="s">
        <v>1953</v>
      </c>
      <c r="B656" s="45">
        <v>47503</v>
      </c>
      <c r="C656" s="46">
        <v>653</v>
      </c>
      <c r="D656" s="209"/>
      <c r="E656" s="38" t="s">
        <v>1954</v>
      </c>
      <c r="F656" s="47">
        <v>36421</v>
      </c>
      <c r="G656" s="48">
        <v>871</v>
      </c>
    </row>
    <row r="657" spans="1:7" ht="14.25" x14ac:dyDescent="0.45">
      <c r="A657" s="44" t="s">
        <v>1955</v>
      </c>
      <c r="B657" s="45">
        <v>47477</v>
      </c>
      <c r="C657" s="46">
        <v>654</v>
      </c>
      <c r="D657" s="209"/>
      <c r="E657" s="38" t="s">
        <v>1806</v>
      </c>
      <c r="F657" s="47">
        <v>64305</v>
      </c>
      <c r="G657" s="48">
        <v>467</v>
      </c>
    </row>
    <row r="658" spans="1:7" ht="14.25" x14ac:dyDescent="0.45">
      <c r="A658" s="44" t="s">
        <v>1793</v>
      </c>
      <c r="B658" s="45">
        <v>47470</v>
      </c>
      <c r="C658" s="46">
        <v>655</v>
      </c>
      <c r="D658" s="209"/>
      <c r="E658" s="38" t="s">
        <v>1956</v>
      </c>
      <c r="F658" s="47">
        <v>36442</v>
      </c>
      <c r="G658" s="48">
        <v>867</v>
      </c>
    </row>
    <row r="659" spans="1:7" ht="14.25" x14ac:dyDescent="0.45">
      <c r="A659" s="44" t="s">
        <v>1811</v>
      </c>
      <c r="B659" s="45">
        <v>47289</v>
      </c>
      <c r="C659" s="46">
        <v>656</v>
      </c>
      <c r="D659" s="209"/>
      <c r="E659" s="38" t="s">
        <v>1746</v>
      </c>
      <c r="F659" s="47">
        <v>70286</v>
      </c>
      <c r="G659" s="48">
        <v>416</v>
      </c>
    </row>
    <row r="660" spans="1:7" ht="14.25" x14ac:dyDescent="0.45">
      <c r="A660" s="44" t="s">
        <v>1848</v>
      </c>
      <c r="B660" s="45">
        <v>47286</v>
      </c>
      <c r="C660" s="46">
        <v>657</v>
      </c>
      <c r="D660" s="209"/>
      <c r="E660" s="38" t="s">
        <v>1512</v>
      </c>
      <c r="F660" s="47">
        <v>117774</v>
      </c>
      <c r="G660" s="48">
        <v>232</v>
      </c>
    </row>
    <row r="661" spans="1:7" ht="14.25" x14ac:dyDescent="0.45">
      <c r="A661" s="44" t="s">
        <v>1957</v>
      </c>
      <c r="B661" s="45">
        <v>47235</v>
      </c>
      <c r="C661" s="46">
        <v>658</v>
      </c>
      <c r="D661" s="209"/>
      <c r="E661" s="38" t="s">
        <v>1958</v>
      </c>
      <c r="F661" s="47">
        <v>31964</v>
      </c>
      <c r="G661" s="48">
        <v>995</v>
      </c>
    </row>
    <row r="662" spans="1:7" ht="14.25" x14ac:dyDescent="0.45">
      <c r="A662" s="44" t="s">
        <v>1755</v>
      </c>
      <c r="B662" s="45">
        <v>47220</v>
      </c>
      <c r="C662" s="46">
        <v>659</v>
      </c>
      <c r="D662" s="209"/>
      <c r="E662" s="38" t="s">
        <v>1209</v>
      </c>
      <c r="F662" s="47">
        <v>300501</v>
      </c>
      <c r="G662" s="48">
        <v>58</v>
      </c>
    </row>
    <row r="663" spans="1:7" ht="14.25" x14ac:dyDescent="0.45">
      <c r="A663" s="44" t="s">
        <v>1210</v>
      </c>
      <c r="B663" s="45">
        <v>47128</v>
      </c>
      <c r="C663" s="46">
        <v>660</v>
      </c>
      <c r="D663" s="209"/>
      <c r="E663" s="38" t="s">
        <v>1328</v>
      </c>
      <c r="F663" s="47">
        <v>178414</v>
      </c>
      <c r="G663" s="48">
        <v>123</v>
      </c>
    </row>
    <row r="664" spans="1:7" ht="14.25" x14ac:dyDescent="0.45">
      <c r="A664" s="44" t="s">
        <v>1670</v>
      </c>
      <c r="B664" s="45">
        <v>47050</v>
      </c>
      <c r="C664" s="46">
        <v>661</v>
      </c>
      <c r="D664" s="209"/>
      <c r="E664" s="38" t="s">
        <v>1258</v>
      </c>
      <c r="F664" s="47">
        <v>224824</v>
      </c>
      <c r="G664" s="48">
        <v>85</v>
      </c>
    </row>
    <row r="665" spans="1:7" ht="14.25" x14ac:dyDescent="0.45">
      <c r="A665" s="44" t="s">
        <v>1802</v>
      </c>
      <c r="B665" s="45">
        <v>46895</v>
      </c>
      <c r="C665" s="46">
        <v>662</v>
      </c>
      <c r="D665" s="209"/>
      <c r="E665" s="38" t="s">
        <v>1921</v>
      </c>
      <c r="F665" s="47">
        <v>51021</v>
      </c>
      <c r="G665" s="48">
        <v>601</v>
      </c>
    </row>
    <row r="666" spans="1:7" ht="14.25" x14ac:dyDescent="0.45">
      <c r="A666" s="44" t="s">
        <v>1822</v>
      </c>
      <c r="B666" s="45">
        <v>46747</v>
      </c>
      <c r="C666" s="46">
        <v>663</v>
      </c>
      <c r="D666" s="209"/>
      <c r="E666" s="38" t="s">
        <v>1717</v>
      </c>
      <c r="F666" s="47">
        <v>73970</v>
      </c>
      <c r="G666" s="48">
        <v>388</v>
      </c>
    </row>
    <row r="667" spans="1:7" ht="14.25" x14ac:dyDescent="0.45">
      <c r="A667" s="44" t="s">
        <v>1894</v>
      </c>
      <c r="B667" s="45">
        <v>46739</v>
      </c>
      <c r="C667" s="46">
        <v>664</v>
      </c>
      <c r="D667" s="209"/>
      <c r="E667" s="38" t="s">
        <v>1655</v>
      </c>
      <c r="F667" s="47">
        <v>83849</v>
      </c>
      <c r="G667" s="48">
        <v>333</v>
      </c>
    </row>
    <row r="668" spans="1:7" ht="14.25" x14ac:dyDescent="0.45">
      <c r="A668" s="44" t="s">
        <v>1833</v>
      </c>
      <c r="B668" s="45">
        <v>46713</v>
      </c>
      <c r="C668" s="46">
        <v>665</v>
      </c>
      <c r="D668" s="209"/>
      <c r="E668" s="38" t="s">
        <v>1173</v>
      </c>
      <c r="F668" s="47">
        <v>412236</v>
      </c>
      <c r="G668" s="48">
        <v>40</v>
      </c>
    </row>
    <row r="669" spans="1:7" ht="14.25" x14ac:dyDescent="0.45">
      <c r="A669" s="44" t="s">
        <v>1129</v>
      </c>
      <c r="B669" s="45">
        <v>46702</v>
      </c>
      <c r="C669" s="46">
        <v>666</v>
      </c>
      <c r="D669" s="209"/>
      <c r="E669" s="38" t="s">
        <v>1575</v>
      </c>
      <c r="F669" s="47">
        <v>100491</v>
      </c>
      <c r="G669" s="48">
        <v>273</v>
      </c>
    </row>
    <row r="670" spans="1:7" ht="14.25" x14ac:dyDescent="0.45">
      <c r="A670" s="44" t="s">
        <v>1959</v>
      </c>
      <c r="B670" s="45">
        <v>46682</v>
      </c>
      <c r="C670" s="46">
        <v>667</v>
      </c>
      <c r="D670" s="209"/>
      <c r="E670" s="38" t="s">
        <v>1729</v>
      </c>
      <c r="F670" s="47">
        <v>72328</v>
      </c>
      <c r="G670" s="48">
        <v>400</v>
      </c>
    </row>
    <row r="671" spans="1:7" ht="14.25" x14ac:dyDescent="0.45">
      <c r="A671" s="44" t="s">
        <v>1960</v>
      </c>
      <c r="B671" s="45">
        <v>46662</v>
      </c>
      <c r="C671" s="46">
        <v>668</v>
      </c>
      <c r="D671" s="209"/>
      <c r="E671" s="38" t="s">
        <v>1207</v>
      </c>
      <c r="F671" s="47">
        <v>310125</v>
      </c>
      <c r="G671" s="48">
        <v>57</v>
      </c>
    </row>
    <row r="672" spans="1:7" ht="14.25" x14ac:dyDescent="0.45">
      <c r="A672" s="44" t="s">
        <v>1739</v>
      </c>
      <c r="B672" s="45">
        <v>46609</v>
      </c>
      <c r="C672" s="46">
        <v>669</v>
      </c>
      <c r="D672" s="209"/>
      <c r="E672" s="38" t="s">
        <v>1420</v>
      </c>
      <c r="F672" s="47">
        <v>141936</v>
      </c>
      <c r="G672" s="48">
        <v>174</v>
      </c>
    </row>
    <row r="673" spans="1:7" ht="14.25" x14ac:dyDescent="0.45">
      <c r="A673" s="44" t="s">
        <v>1961</v>
      </c>
      <c r="B673" s="45">
        <v>46605</v>
      </c>
      <c r="C673" s="46">
        <v>670</v>
      </c>
      <c r="D673" s="209"/>
      <c r="E673" s="38" t="s">
        <v>1876</v>
      </c>
      <c r="F673" s="47">
        <v>55986</v>
      </c>
      <c r="G673" s="48">
        <v>534</v>
      </c>
    </row>
    <row r="674" spans="1:7" ht="14.25" x14ac:dyDescent="0.45">
      <c r="A674" s="44" t="s">
        <v>1561</v>
      </c>
      <c r="B674" s="45">
        <v>46574</v>
      </c>
      <c r="C674" s="46">
        <v>671</v>
      </c>
      <c r="D674" s="209"/>
      <c r="E674" s="38" t="s">
        <v>1962</v>
      </c>
      <c r="F674" s="47">
        <v>41007</v>
      </c>
      <c r="G674" s="48">
        <v>765</v>
      </c>
    </row>
    <row r="675" spans="1:7" ht="14.25" x14ac:dyDescent="0.45">
      <c r="A675" s="44" t="s">
        <v>2063</v>
      </c>
      <c r="B675" s="45">
        <v>46505</v>
      </c>
      <c r="C675" s="46">
        <v>672</v>
      </c>
      <c r="D675" s="209"/>
      <c r="E675" s="38" t="s">
        <v>1963</v>
      </c>
      <c r="F675" s="47">
        <v>36037</v>
      </c>
      <c r="G675" s="48">
        <v>877</v>
      </c>
    </row>
    <row r="676" spans="1:7" ht="14.25" x14ac:dyDescent="0.45">
      <c r="A676" s="44" t="s">
        <v>1250</v>
      </c>
      <c r="B676" s="45">
        <v>46495</v>
      </c>
      <c r="C676" s="46">
        <v>673</v>
      </c>
      <c r="D676" s="209"/>
      <c r="E676" s="38" t="s">
        <v>1964</v>
      </c>
      <c r="F676" s="47">
        <v>40217</v>
      </c>
      <c r="G676" s="48">
        <v>784</v>
      </c>
    </row>
    <row r="677" spans="1:7" ht="14.25" x14ac:dyDescent="0.45">
      <c r="A677" s="44" t="s">
        <v>1930</v>
      </c>
      <c r="B677" s="45">
        <v>46437</v>
      </c>
      <c r="C677" s="46">
        <v>674</v>
      </c>
      <c r="D677" s="209"/>
      <c r="E677" s="38" t="s">
        <v>1965</v>
      </c>
      <c r="F677" s="47">
        <v>44421</v>
      </c>
      <c r="G677" s="48">
        <v>705</v>
      </c>
    </row>
    <row r="678" spans="1:7" ht="14.25" x14ac:dyDescent="0.45">
      <c r="A678" s="44" t="s">
        <v>1966</v>
      </c>
      <c r="B678" s="45">
        <v>46412</v>
      </c>
      <c r="C678" s="46">
        <v>675</v>
      </c>
      <c r="D678" s="209"/>
      <c r="E678" s="38" t="s">
        <v>1800</v>
      </c>
      <c r="F678" s="47">
        <v>65269</v>
      </c>
      <c r="G678" s="48">
        <v>461</v>
      </c>
    </row>
    <row r="679" spans="1:7" ht="14.25" x14ac:dyDescent="0.45">
      <c r="A679" s="44" t="s">
        <v>1563</v>
      </c>
      <c r="B679" s="45">
        <v>46403</v>
      </c>
      <c r="C679" s="46">
        <v>676</v>
      </c>
      <c r="D679" s="209"/>
      <c r="E679" s="38" t="s">
        <v>1646</v>
      </c>
      <c r="F679" s="47">
        <v>85212</v>
      </c>
      <c r="G679" s="48">
        <v>326</v>
      </c>
    </row>
    <row r="680" spans="1:7" ht="14.25" x14ac:dyDescent="0.45">
      <c r="A680" s="44" t="s">
        <v>1430</v>
      </c>
      <c r="B680" s="45">
        <v>46264</v>
      </c>
      <c r="C680" s="46">
        <v>677</v>
      </c>
      <c r="D680" s="209"/>
      <c r="E680" s="38" t="s">
        <v>1819</v>
      </c>
      <c r="F680" s="47">
        <v>61805</v>
      </c>
      <c r="G680" s="48">
        <v>485</v>
      </c>
    </row>
    <row r="681" spans="1:7" ht="14.25" x14ac:dyDescent="0.45">
      <c r="A681" s="44" t="s">
        <v>1190</v>
      </c>
      <c r="B681" s="45">
        <v>46196</v>
      </c>
      <c r="C681" s="46">
        <v>678</v>
      </c>
      <c r="D681" s="209"/>
      <c r="E681" s="38" t="s">
        <v>1967</v>
      </c>
      <c r="F681" s="47">
        <v>35282</v>
      </c>
      <c r="G681" s="48">
        <v>899</v>
      </c>
    </row>
    <row r="682" spans="1:7" ht="14.25" x14ac:dyDescent="0.45">
      <c r="A682" s="44" t="s">
        <v>1212</v>
      </c>
      <c r="B682" s="45">
        <v>46179</v>
      </c>
      <c r="C682" s="46">
        <v>679</v>
      </c>
      <c r="D682" s="209"/>
      <c r="E682" s="38" t="s">
        <v>1617</v>
      </c>
      <c r="F682" s="47">
        <v>90208</v>
      </c>
      <c r="G682" s="48">
        <v>306</v>
      </c>
    </row>
    <row r="683" spans="1:7" ht="14.25" x14ac:dyDescent="0.45">
      <c r="A683" s="44" t="s">
        <v>2091</v>
      </c>
      <c r="B683" s="45">
        <v>46161</v>
      </c>
      <c r="C683" s="46">
        <v>680</v>
      </c>
      <c r="D683" s="209"/>
      <c r="E683" s="38" t="s">
        <v>2088</v>
      </c>
      <c r="F683" s="47">
        <v>115385</v>
      </c>
      <c r="G683" s="48">
        <v>234</v>
      </c>
    </row>
    <row r="684" spans="1:7" ht="14.25" x14ac:dyDescent="0.45">
      <c r="A684" s="44" t="s">
        <v>1968</v>
      </c>
      <c r="B684" s="45">
        <v>45850</v>
      </c>
      <c r="C684" s="46">
        <v>681</v>
      </c>
      <c r="D684" s="209"/>
      <c r="E684" s="38" t="s">
        <v>1864</v>
      </c>
      <c r="F684" s="47">
        <v>57210</v>
      </c>
      <c r="G684" s="48">
        <v>523</v>
      </c>
    </row>
    <row r="685" spans="1:7" ht="14.25" x14ac:dyDescent="0.45">
      <c r="A685" s="44" t="s">
        <v>1969</v>
      </c>
      <c r="B685" s="45">
        <v>45850</v>
      </c>
      <c r="C685" s="46">
        <v>682</v>
      </c>
      <c r="D685" s="209"/>
      <c r="E685" s="38" t="s">
        <v>2093</v>
      </c>
      <c r="F685" s="47">
        <v>35610</v>
      </c>
      <c r="G685" s="48">
        <v>886</v>
      </c>
    </row>
    <row r="686" spans="1:7" ht="14.25" x14ac:dyDescent="0.45">
      <c r="A686" s="44" t="s">
        <v>1970</v>
      </c>
      <c r="B686" s="45">
        <v>45815</v>
      </c>
      <c r="C686" s="46">
        <v>683</v>
      </c>
      <c r="D686" s="209"/>
      <c r="E686" s="38" t="s">
        <v>2089</v>
      </c>
      <c r="F686" s="47">
        <v>74756</v>
      </c>
      <c r="G686" s="48">
        <v>385</v>
      </c>
    </row>
    <row r="687" spans="1:7" ht="14.25" x14ac:dyDescent="0.45">
      <c r="A687" s="44" t="s">
        <v>1971</v>
      </c>
      <c r="B687" s="45">
        <v>45806</v>
      </c>
      <c r="C687" s="46">
        <v>684</v>
      </c>
      <c r="D687" s="209"/>
      <c r="E687" s="38" t="s">
        <v>1972</v>
      </c>
      <c r="F687" s="47">
        <v>33717</v>
      </c>
      <c r="G687" s="48">
        <v>953</v>
      </c>
    </row>
    <row r="688" spans="1:7" ht="14.25" x14ac:dyDescent="0.45">
      <c r="A688" s="44" t="s">
        <v>1892</v>
      </c>
      <c r="B688" s="45">
        <v>45782</v>
      </c>
      <c r="C688" s="46">
        <v>685</v>
      </c>
      <c r="D688" s="209"/>
      <c r="E688" s="38" t="s">
        <v>2090</v>
      </c>
      <c r="F688" s="47">
        <v>42802</v>
      </c>
      <c r="G688" s="48">
        <v>728</v>
      </c>
    </row>
    <row r="689" spans="1:7" ht="14.25" x14ac:dyDescent="0.45">
      <c r="A689" s="44" t="s">
        <v>1973</v>
      </c>
      <c r="B689" s="45">
        <v>45763</v>
      </c>
      <c r="C689" s="46">
        <v>686</v>
      </c>
      <c r="D689" s="209"/>
      <c r="E689" s="38" t="s">
        <v>1538</v>
      </c>
      <c r="F689" s="47">
        <v>111641</v>
      </c>
      <c r="G689" s="48">
        <v>248</v>
      </c>
    </row>
    <row r="690" spans="1:7" ht="14.25" x14ac:dyDescent="0.45">
      <c r="A690" s="44" t="s">
        <v>1974</v>
      </c>
      <c r="B690" s="45">
        <v>45689</v>
      </c>
      <c r="C690" s="46">
        <v>687</v>
      </c>
      <c r="D690" s="209"/>
      <c r="E690" s="38" t="s">
        <v>1862</v>
      </c>
      <c r="F690" s="47">
        <v>57357</v>
      </c>
      <c r="G690" s="48">
        <v>521</v>
      </c>
    </row>
    <row r="691" spans="1:7" ht="14.25" x14ac:dyDescent="0.45">
      <c r="A691" s="44" t="s">
        <v>2062</v>
      </c>
      <c r="B691" s="45">
        <v>45560</v>
      </c>
      <c r="C691" s="46">
        <v>688</v>
      </c>
      <c r="D691" s="209"/>
      <c r="E691" s="38" t="s">
        <v>1351</v>
      </c>
      <c r="F691" s="47">
        <v>163502</v>
      </c>
      <c r="G691" s="48">
        <v>136</v>
      </c>
    </row>
    <row r="692" spans="1:7" ht="14.25" x14ac:dyDescent="0.45">
      <c r="A692" s="44" t="s">
        <v>1975</v>
      </c>
      <c r="B692" s="45">
        <v>45349</v>
      </c>
      <c r="C692" s="46">
        <v>689</v>
      </c>
      <c r="D692" s="209"/>
      <c r="E692" s="38" t="s">
        <v>2091</v>
      </c>
      <c r="F692" s="47">
        <v>46161</v>
      </c>
      <c r="G692" s="48">
        <v>680</v>
      </c>
    </row>
    <row r="693" spans="1:7" ht="14.25" x14ac:dyDescent="0.45">
      <c r="A693" s="44" t="s">
        <v>1976</v>
      </c>
      <c r="B693" s="45">
        <v>45289</v>
      </c>
      <c r="C693" s="46">
        <v>690</v>
      </c>
      <c r="D693" s="209"/>
      <c r="E693" s="38" t="s">
        <v>2092</v>
      </c>
      <c r="F693" s="47">
        <v>48656</v>
      </c>
      <c r="G693" s="48">
        <v>633</v>
      </c>
    </row>
    <row r="694" spans="1:7" ht="14.25" x14ac:dyDescent="0.45">
      <c r="A694" s="44" t="s">
        <v>1192</v>
      </c>
      <c r="B694" s="45">
        <v>45044</v>
      </c>
      <c r="C694" s="46">
        <v>691</v>
      </c>
      <c r="D694" s="209"/>
      <c r="E694" s="38" t="s">
        <v>1976</v>
      </c>
      <c r="F694" s="47">
        <v>45289</v>
      </c>
      <c r="G694" s="48">
        <v>690</v>
      </c>
    </row>
    <row r="695" spans="1:7" ht="14.25" x14ac:dyDescent="0.45">
      <c r="A695" s="44" t="s">
        <v>1569</v>
      </c>
      <c r="B695" s="45">
        <v>45032</v>
      </c>
      <c r="C695" s="46">
        <v>692</v>
      </c>
      <c r="D695" s="209"/>
      <c r="E695" s="38" t="s">
        <v>1977</v>
      </c>
      <c r="F695" s="47">
        <v>43666</v>
      </c>
      <c r="G695" s="48">
        <v>715</v>
      </c>
    </row>
    <row r="696" spans="1:7" ht="14.25" x14ac:dyDescent="0.45">
      <c r="A696" s="44" t="s">
        <v>1978</v>
      </c>
      <c r="B696" s="45">
        <v>44902</v>
      </c>
      <c r="C696" s="46">
        <v>693</v>
      </c>
      <c r="D696" s="209"/>
      <c r="E696" s="38" t="s">
        <v>1606</v>
      </c>
      <c r="F696" s="47">
        <v>93131</v>
      </c>
      <c r="G696" s="48">
        <v>296</v>
      </c>
    </row>
    <row r="697" spans="1:7" ht="14.25" x14ac:dyDescent="0.45">
      <c r="A697" s="44" t="s">
        <v>1843</v>
      </c>
      <c r="B697" s="45">
        <v>44900</v>
      </c>
      <c r="C697" s="46">
        <v>694</v>
      </c>
      <c r="D697" s="209"/>
      <c r="E697" s="38" t="s">
        <v>1276</v>
      </c>
      <c r="F697" s="47">
        <v>214683</v>
      </c>
      <c r="G697" s="48">
        <v>94</v>
      </c>
    </row>
    <row r="698" spans="1:7" ht="14.25" x14ac:dyDescent="0.45">
      <c r="A698" s="44" t="s">
        <v>1807</v>
      </c>
      <c r="B698" s="45">
        <v>44874</v>
      </c>
      <c r="C698" s="46">
        <v>695</v>
      </c>
      <c r="D698" s="209"/>
      <c r="E698" s="38" t="s">
        <v>1979</v>
      </c>
      <c r="F698" s="47">
        <v>32044</v>
      </c>
      <c r="G698" s="48">
        <v>991</v>
      </c>
    </row>
    <row r="699" spans="1:7" ht="14.25" x14ac:dyDescent="0.45">
      <c r="A699" s="44" t="s">
        <v>1980</v>
      </c>
      <c r="B699" s="45">
        <v>44830</v>
      </c>
      <c r="C699" s="46">
        <v>696</v>
      </c>
      <c r="D699" s="209"/>
      <c r="E699" s="38" t="s">
        <v>1795</v>
      </c>
      <c r="F699" s="47">
        <v>65802</v>
      </c>
      <c r="G699" s="48">
        <v>457</v>
      </c>
    </row>
    <row r="700" spans="1:7" ht="14.25" x14ac:dyDescent="0.45">
      <c r="A700" s="44" t="s">
        <v>1782</v>
      </c>
      <c r="B700" s="45">
        <v>44715</v>
      </c>
      <c r="C700" s="46">
        <v>697</v>
      </c>
      <c r="D700" s="209"/>
      <c r="E700" s="38" t="s">
        <v>1834</v>
      </c>
      <c r="F700" s="47">
        <v>60461</v>
      </c>
      <c r="G700" s="48">
        <v>496</v>
      </c>
    </row>
    <row r="701" spans="1:7" ht="14.25" x14ac:dyDescent="0.45">
      <c r="A701" s="44" t="s">
        <v>1825</v>
      </c>
      <c r="B701" s="45">
        <v>44701</v>
      </c>
      <c r="C701" s="46">
        <v>698</v>
      </c>
      <c r="D701" s="209"/>
      <c r="E701" s="38" t="s">
        <v>1334</v>
      </c>
      <c r="F701" s="47">
        <v>176334</v>
      </c>
      <c r="G701" s="48">
        <v>126</v>
      </c>
    </row>
    <row r="702" spans="1:7" ht="14.25" x14ac:dyDescent="0.45">
      <c r="A702" s="44" t="s">
        <v>1952</v>
      </c>
      <c r="B702" s="45">
        <v>44698</v>
      </c>
      <c r="C702" s="46">
        <v>699</v>
      </c>
      <c r="D702" s="209"/>
      <c r="E702" s="38" t="s">
        <v>1981</v>
      </c>
      <c r="F702" s="47">
        <v>38975</v>
      </c>
      <c r="G702" s="48">
        <v>807</v>
      </c>
    </row>
    <row r="703" spans="1:7" ht="14.25" x14ac:dyDescent="0.45">
      <c r="A703" s="44" t="s">
        <v>1982</v>
      </c>
      <c r="B703" s="45">
        <v>44640</v>
      </c>
      <c r="C703" s="46">
        <v>700</v>
      </c>
      <c r="D703" s="209"/>
      <c r="E703" s="38" t="s">
        <v>1856</v>
      </c>
      <c r="F703" s="47">
        <v>58534</v>
      </c>
      <c r="G703" s="48">
        <v>512</v>
      </c>
    </row>
    <row r="704" spans="1:7" ht="14.25" x14ac:dyDescent="0.45">
      <c r="A704" s="44" t="s">
        <v>1932</v>
      </c>
      <c r="B704" s="45">
        <v>44626</v>
      </c>
      <c r="C704" s="46">
        <v>701</v>
      </c>
      <c r="D704" s="209"/>
      <c r="E704" s="38" t="s">
        <v>1675</v>
      </c>
      <c r="F704" s="47">
        <v>81805</v>
      </c>
      <c r="G704" s="48">
        <v>345</v>
      </c>
    </row>
    <row r="705" spans="1:7" ht="14.25" x14ac:dyDescent="0.45">
      <c r="A705" s="44" t="s">
        <v>1798</v>
      </c>
      <c r="B705" s="45">
        <v>44587</v>
      </c>
      <c r="C705" s="46">
        <v>702</v>
      </c>
      <c r="D705" s="209"/>
      <c r="E705" s="38" t="s">
        <v>1684</v>
      </c>
      <c r="F705" s="47">
        <v>80493</v>
      </c>
      <c r="G705" s="48">
        <v>354</v>
      </c>
    </row>
    <row r="706" spans="1:7" ht="14.25" x14ac:dyDescent="0.45">
      <c r="A706" s="44" t="s">
        <v>1983</v>
      </c>
      <c r="B706" s="45">
        <v>44570</v>
      </c>
      <c r="C706" s="46">
        <v>703</v>
      </c>
      <c r="D706" s="209"/>
      <c r="E706" s="38" t="s">
        <v>1391</v>
      </c>
      <c r="F706" s="47">
        <v>150407</v>
      </c>
      <c r="G706" s="48">
        <v>158</v>
      </c>
    </row>
    <row r="707" spans="1:7" ht="14.25" x14ac:dyDescent="0.45">
      <c r="A707" s="44" t="s">
        <v>1984</v>
      </c>
      <c r="B707" s="45">
        <v>44454</v>
      </c>
      <c r="C707" s="46">
        <v>704</v>
      </c>
      <c r="D707" s="209"/>
      <c r="E707" s="38" t="s">
        <v>1671</v>
      </c>
      <c r="F707" s="47">
        <v>81890</v>
      </c>
      <c r="G707" s="48">
        <v>343</v>
      </c>
    </row>
    <row r="708" spans="1:7" ht="14.25" x14ac:dyDescent="0.45">
      <c r="A708" s="44" t="s">
        <v>1965</v>
      </c>
      <c r="B708" s="45">
        <v>44421</v>
      </c>
      <c r="C708" s="46">
        <v>705</v>
      </c>
      <c r="D708" s="209"/>
      <c r="E708" s="38" t="s">
        <v>1195</v>
      </c>
      <c r="F708" s="47">
        <v>324246</v>
      </c>
      <c r="G708" s="48">
        <v>51</v>
      </c>
    </row>
    <row r="709" spans="1:7" ht="14.25" x14ac:dyDescent="0.45">
      <c r="A709" s="44" t="s">
        <v>1854</v>
      </c>
      <c r="B709" s="45">
        <v>44385</v>
      </c>
      <c r="C709" s="46">
        <v>706</v>
      </c>
      <c r="D709" s="209"/>
      <c r="E709" s="38" t="s">
        <v>1640</v>
      </c>
      <c r="F709" s="47">
        <v>86346</v>
      </c>
      <c r="G709" s="48">
        <v>322</v>
      </c>
    </row>
    <row r="710" spans="1:7" ht="14.25" x14ac:dyDescent="0.45">
      <c r="A710" s="44" t="s">
        <v>1985</v>
      </c>
      <c r="B710" s="45">
        <v>44245</v>
      </c>
      <c r="C710" s="46">
        <v>707</v>
      </c>
      <c r="D710" s="209"/>
      <c r="E710" s="38" t="s">
        <v>1938</v>
      </c>
      <c r="F710" s="47">
        <v>48823</v>
      </c>
      <c r="G710" s="48">
        <v>632</v>
      </c>
    </row>
    <row r="711" spans="1:7" ht="14.25" x14ac:dyDescent="0.45">
      <c r="A711" s="44" t="s">
        <v>2067</v>
      </c>
      <c r="B711" s="45">
        <v>44123</v>
      </c>
      <c r="C711" s="46">
        <v>708</v>
      </c>
      <c r="D711" s="209"/>
      <c r="E711" s="38" t="s">
        <v>1790</v>
      </c>
      <c r="F711" s="47">
        <v>66203</v>
      </c>
      <c r="G711" s="48">
        <v>453</v>
      </c>
    </row>
    <row r="712" spans="1:7" ht="14.25" x14ac:dyDescent="0.45">
      <c r="A712" s="44" t="s">
        <v>1869</v>
      </c>
      <c r="B712" s="45">
        <v>43919</v>
      </c>
      <c r="C712" s="46">
        <v>709</v>
      </c>
      <c r="D712" s="209"/>
      <c r="E712" s="38" t="s">
        <v>1416</v>
      </c>
      <c r="F712" s="47">
        <v>145066</v>
      </c>
      <c r="G712" s="48">
        <v>172</v>
      </c>
    </row>
    <row r="713" spans="1:7" ht="14.25" x14ac:dyDescent="0.45">
      <c r="A713" s="44" t="s">
        <v>1986</v>
      </c>
      <c r="B713" s="45">
        <v>43875</v>
      </c>
      <c r="C713" s="46">
        <v>710</v>
      </c>
      <c r="D713" s="209"/>
      <c r="E713" s="38" t="s">
        <v>1857</v>
      </c>
      <c r="F713" s="47">
        <v>58257</v>
      </c>
      <c r="G713" s="48">
        <v>513</v>
      </c>
    </row>
    <row r="714" spans="1:7" ht="14.25" x14ac:dyDescent="0.45">
      <c r="A714" s="44" t="s">
        <v>1987</v>
      </c>
      <c r="B714" s="45">
        <v>43770</v>
      </c>
      <c r="C714" s="46">
        <v>711</v>
      </c>
      <c r="D714" s="209"/>
      <c r="E714" s="38" t="s">
        <v>1295</v>
      </c>
      <c r="F714" s="47">
        <v>198557</v>
      </c>
      <c r="G714" s="48">
        <v>104</v>
      </c>
    </row>
    <row r="715" spans="1:7" ht="14.25" x14ac:dyDescent="0.45">
      <c r="A715" s="44" t="s">
        <v>1988</v>
      </c>
      <c r="B715" s="45">
        <v>43762</v>
      </c>
      <c r="C715" s="46">
        <v>712</v>
      </c>
      <c r="D715" s="209"/>
      <c r="E715" s="38" t="s">
        <v>1803</v>
      </c>
      <c r="F715" s="47">
        <v>64772</v>
      </c>
      <c r="G715" s="48">
        <v>464</v>
      </c>
    </row>
    <row r="716" spans="1:7" ht="14.25" x14ac:dyDescent="0.45">
      <c r="A716" s="44" t="s">
        <v>1186</v>
      </c>
      <c r="B716" s="45">
        <v>43720</v>
      </c>
      <c r="C716" s="46">
        <v>713</v>
      </c>
      <c r="D716" s="209"/>
      <c r="E716" s="38" t="s">
        <v>1730</v>
      </c>
      <c r="F716" s="47">
        <v>72248</v>
      </c>
      <c r="G716" s="48">
        <v>401</v>
      </c>
    </row>
    <row r="717" spans="1:7" ht="14.25" x14ac:dyDescent="0.45">
      <c r="A717" s="44" t="s">
        <v>1863</v>
      </c>
      <c r="B717" s="45">
        <v>43666</v>
      </c>
      <c r="C717" s="46">
        <v>714</v>
      </c>
      <c r="D717" s="209"/>
      <c r="E717" s="38" t="s">
        <v>1437</v>
      </c>
      <c r="F717" s="47">
        <v>138028</v>
      </c>
      <c r="G717" s="48">
        <v>183</v>
      </c>
    </row>
    <row r="718" spans="1:7" ht="14.25" x14ac:dyDescent="0.45">
      <c r="A718" s="44" t="s">
        <v>1977</v>
      </c>
      <c r="B718" s="45">
        <v>43666</v>
      </c>
      <c r="C718" s="46">
        <v>715</v>
      </c>
      <c r="D718" s="209"/>
      <c r="E718" s="38" t="s">
        <v>1587</v>
      </c>
      <c r="F718" s="47">
        <v>98728</v>
      </c>
      <c r="G718" s="48">
        <v>281</v>
      </c>
    </row>
    <row r="719" spans="1:7" ht="14.25" x14ac:dyDescent="0.45">
      <c r="A719" s="44" t="s">
        <v>1236</v>
      </c>
      <c r="B719" s="45">
        <v>43556</v>
      </c>
      <c r="C719" s="46">
        <v>716</v>
      </c>
      <c r="D719" s="209"/>
      <c r="E719" s="38" t="s">
        <v>1989</v>
      </c>
      <c r="F719" s="47">
        <v>39432</v>
      </c>
      <c r="G719" s="48">
        <v>796</v>
      </c>
    </row>
    <row r="720" spans="1:7" ht="14.25" x14ac:dyDescent="0.45">
      <c r="A720" s="44" t="s">
        <v>2078</v>
      </c>
      <c r="B720" s="45">
        <v>43555</v>
      </c>
      <c r="C720" s="46">
        <v>717</v>
      </c>
      <c r="D720" s="209"/>
      <c r="E720" s="38" t="s">
        <v>1590</v>
      </c>
      <c r="F720" s="47">
        <v>98345</v>
      </c>
      <c r="G720" s="48">
        <v>284</v>
      </c>
    </row>
    <row r="721" spans="1:7" ht="14.25" x14ac:dyDescent="0.45">
      <c r="A721" s="44" t="s">
        <v>1990</v>
      </c>
      <c r="B721" s="45">
        <v>43430</v>
      </c>
      <c r="C721" s="46">
        <v>718</v>
      </c>
      <c r="D721" s="209"/>
      <c r="E721" s="38" t="s">
        <v>1991</v>
      </c>
      <c r="F721" s="47">
        <v>40339</v>
      </c>
      <c r="G721" s="48">
        <v>779</v>
      </c>
    </row>
    <row r="722" spans="1:7" ht="14.25" x14ac:dyDescent="0.45">
      <c r="A722" s="44" t="s">
        <v>1463</v>
      </c>
      <c r="B722" s="45">
        <v>43395</v>
      </c>
      <c r="C722" s="46">
        <v>719</v>
      </c>
      <c r="D722" s="209"/>
      <c r="E722" s="38" t="s">
        <v>1154</v>
      </c>
      <c r="F722" s="47">
        <v>488521</v>
      </c>
      <c r="G722" s="48">
        <v>29</v>
      </c>
    </row>
    <row r="723" spans="1:7" ht="14.25" x14ac:dyDescent="0.45">
      <c r="A723" s="44" t="s">
        <v>1992</v>
      </c>
      <c r="B723" s="45">
        <v>43331</v>
      </c>
      <c r="C723" s="46">
        <v>720</v>
      </c>
      <c r="D723" s="209"/>
      <c r="E723" s="38" t="s">
        <v>1480</v>
      </c>
      <c r="F723" s="47">
        <v>126951</v>
      </c>
      <c r="G723" s="48">
        <v>212</v>
      </c>
    </row>
    <row r="724" spans="1:7" ht="14.25" x14ac:dyDescent="0.45">
      <c r="A724" s="44" t="s">
        <v>1993</v>
      </c>
      <c r="B724" s="45">
        <v>43310</v>
      </c>
      <c r="C724" s="46">
        <v>721</v>
      </c>
      <c r="D724" s="209"/>
      <c r="E724" s="38" t="s">
        <v>1282</v>
      </c>
      <c r="F724" s="47">
        <v>212644</v>
      </c>
      <c r="G724" s="48">
        <v>97</v>
      </c>
    </row>
    <row r="725" spans="1:7" ht="14.25" x14ac:dyDescent="0.45">
      <c r="A725" s="44" t="s">
        <v>1325</v>
      </c>
      <c r="B725" s="45">
        <v>43021</v>
      </c>
      <c r="C725" s="46">
        <v>722</v>
      </c>
      <c r="D725" s="209"/>
      <c r="E725" s="38" t="s">
        <v>1448</v>
      </c>
      <c r="F725" s="47">
        <v>134231</v>
      </c>
      <c r="G725" s="48">
        <v>190</v>
      </c>
    </row>
    <row r="726" spans="1:7" ht="14.25" x14ac:dyDescent="0.45">
      <c r="A726" s="44" t="s">
        <v>1571</v>
      </c>
      <c r="B726" s="45">
        <v>42955</v>
      </c>
      <c r="C726" s="46">
        <v>723</v>
      </c>
      <c r="D726" s="209"/>
      <c r="E726" s="38" t="s">
        <v>1883</v>
      </c>
      <c r="F726" s="47">
        <v>55185</v>
      </c>
      <c r="G726" s="48">
        <v>543</v>
      </c>
    </row>
    <row r="727" spans="1:7" ht="14.25" x14ac:dyDescent="0.45">
      <c r="A727" s="44" t="s">
        <v>1847</v>
      </c>
      <c r="B727" s="45">
        <v>42937</v>
      </c>
      <c r="C727" s="46">
        <v>724</v>
      </c>
      <c r="D727" s="209"/>
      <c r="E727" s="38" t="s">
        <v>1219</v>
      </c>
      <c r="F727" s="47">
        <v>275041</v>
      </c>
      <c r="G727" s="48">
        <v>63</v>
      </c>
    </row>
    <row r="728" spans="1:7" ht="14.25" x14ac:dyDescent="0.45">
      <c r="A728" s="44" t="s">
        <v>1924</v>
      </c>
      <c r="B728" s="45">
        <v>42884</v>
      </c>
      <c r="C728" s="46">
        <v>725</v>
      </c>
      <c r="D728" s="209"/>
      <c r="E728" s="38" t="s">
        <v>1994</v>
      </c>
      <c r="F728" s="47">
        <v>34278</v>
      </c>
      <c r="G728" s="48">
        <v>933</v>
      </c>
    </row>
    <row r="729" spans="1:7" ht="14.25" x14ac:dyDescent="0.45">
      <c r="A729" s="44" t="s">
        <v>1995</v>
      </c>
      <c r="B729" s="45">
        <v>42839</v>
      </c>
      <c r="C729" s="46">
        <v>726</v>
      </c>
      <c r="D729" s="209"/>
      <c r="E729" s="38" t="s">
        <v>1837</v>
      </c>
      <c r="F729" s="47">
        <v>59949</v>
      </c>
      <c r="G729" s="48">
        <v>498</v>
      </c>
    </row>
    <row r="730" spans="1:7" ht="14.25" x14ac:dyDescent="0.45">
      <c r="A730" s="44" t="s">
        <v>1996</v>
      </c>
      <c r="B730" s="45">
        <v>42820</v>
      </c>
      <c r="C730" s="46">
        <v>727</v>
      </c>
      <c r="D730" s="209"/>
      <c r="E730" s="38" t="s">
        <v>1920</v>
      </c>
      <c r="F730" s="47">
        <v>51154</v>
      </c>
      <c r="G730" s="48">
        <v>598</v>
      </c>
    </row>
    <row r="731" spans="1:7" ht="14.25" x14ac:dyDescent="0.45">
      <c r="A731" s="44" t="s">
        <v>2090</v>
      </c>
      <c r="B731" s="45">
        <v>42802</v>
      </c>
      <c r="C731" s="46">
        <v>728</v>
      </c>
      <c r="D731" s="209"/>
      <c r="E731" s="38" t="s">
        <v>1187</v>
      </c>
      <c r="F731" s="47">
        <v>351848</v>
      </c>
      <c r="G731" s="48">
        <v>47</v>
      </c>
    </row>
    <row r="732" spans="1:7" ht="14.25" x14ac:dyDescent="0.45">
      <c r="A732" s="44" t="s">
        <v>1830</v>
      </c>
      <c r="B732" s="45">
        <v>42758</v>
      </c>
      <c r="C732" s="46">
        <v>729</v>
      </c>
      <c r="D732" s="209"/>
      <c r="E732" s="38" t="s">
        <v>1443</v>
      </c>
      <c r="F732" s="47">
        <v>136517</v>
      </c>
      <c r="G732" s="48">
        <v>186</v>
      </c>
    </row>
    <row r="733" spans="1:7" ht="14.25" x14ac:dyDescent="0.45">
      <c r="A733" s="44" t="s">
        <v>1997</v>
      </c>
      <c r="B733" s="45">
        <v>42669</v>
      </c>
      <c r="C733" s="46">
        <v>730</v>
      </c>
      <c r="D733" s="209"/>
      <c r="E733" s="38" t="s">
        <v>1998</v>
      </c>
      <c r="F733" s="47">
        <v>38999</v>
      </c>
      <c r="G733" s="48">
        <v>806</v>
      </c>
    </row>
    <row r="734" spans="1:7" ht="14.25" x14ac:dyDescent="0.45">
      <c r="A734" s="44" t="s">
        <v>1257</v>
      </c>
      <c r="B734" s="45">
        <v>42663</v>
      </c>
      <c r="C734" s="46">
        <v>731</v>
      </c>
      <c r="D734" s="209"/>
      <c r="E734" s="38" t="s">
        <v>1907</v>
      </c>
      <c r="F734" s="47">
        <v>52689</v>
      </c>
      <c r="G734" s="48">
        <v>573</v>
      </c>
    </row>
    <row r="735" spans="1:7" ht="14.25" x14ac:dyDescent="0.45">
      <c r="A735" s="44" t="s">
        <v>1313</v>
      </c>
      <c r="B735" s="45">
        <v>42642</v>
      </c>
      <c r="C735" s="46">
        <v>732</v>
      </c>
      <c r="D735" s="209"/>
      <c r="E735" s="38" t="s">
        <v>1942</v>
      </c>
      <c r="F735" s="47">
        <v>48462</v>
      </c>
      <c r="G735" s="48">
        <v>639</v>
      </c>
    </row>
    <row r="736" spans="1:7" ht="14.25" x14ac:dyDescent="0.45">
      <c r="A736" s="44" t="s">
        <v>1828</v>
      </c>
      <c r="B736" s="45">
        <v>42597</v>
      </c>
      <c r="C736" s="46">
        <v>733</v>
      </c>
      <c r="D736" s="209"/>
      <c r="E736" s="38" t="s">
        <v>1999</v>
      </c>
      <c r="F736" s="47">
        <v>34079</v>
      </c>
      <c r="G736" s="48">
        <v>937</v>
      </c>
    </row>
    <row r="737" spans="1:7" ht="14.25" x14ac:dyDescent="0.45">
      <c r="A737" s="44" t="s">
        <v>1885</v>
      </c>
      <c r="B737" s="45">
        <v>42567</v>
      </c>
      <c r="C737" s="46">
        <v>734</v>
      </c>
      <c r="D737" s="209"/>
      <c r="E737" s="38" t="s">
        <v>2000</v>
      </c>
      <c r="F737" s="47">
        <v>35400</v>
      </c>
      <c r="G737" s="48">
        <v>895</v>
      </c>
    </row>
    <row r="738" spans="1:7" ht="14.25" x14ac:dyDescent="0.45">
      <c r="A738" s="44" t="s">
        <v>1194</v>
      </c>
      <c r="B738" s="45">
        <v>42512</v>
      </c>
      <c r="C738" s="46">
        <v>735</v>
      </c>
      <c r="D738" s="209"/>
      <c r="E738" s="38" t="s">
        <v>1890</v>
      </c>
      <c r="F738" s="47">
        <v>54706</v>
      </c>
      <c r="G738" s="48">
        <v>549</v>
      </c>
    </row>
    <row r="739" spans="1:7" ht="14.25" x14ac:dyDescent="0.45">
      <c r="A739" s="44" t="s">
        <v>2001</v>
      </c>
      <c r="B739" s="45">
        <v>42463</v>
      </c>
      <c r="C739" s="46">
        <v>736</v>
      </c>
      <c r="D739" s="209"/>
      <c r="E739" s="38" t="s">
        <v>1821</v>
      </c>
      <c r="F739" s="47">
        <v>61750</v>
      </c>
      <c r="G739" s="48">
        <v>486</v>
      </c>
    </row>
    <row r="740" spans="1:7" ht="14.25" x14ac:dyDescent="0.45">
      <c r="A740" s="44" t="s">
        <v>1322</v>
      </c>
      <c r="B740" s="45">
        <v>42441</v>
      </c>
      <c r="C740" s="46">
        <v>737</v>
      </c>
      <c r="D740" s="209"/>
      <c r="E740" s="38" t="s">
        <v>1373</v>
      </c>
      <c r="F740" s="47">
        <v>156848</v>
      </c>
      <c r="G740" s="48">
        <v>148</v>
      </c>
    </row>
    <row r="741" spans="1:7" ht="14.25" x14ac:dyDescent="0.45">
      <c r="A741" s="44" t="s">
        <v>1184</v>
      </c>
      <c r="B741" s="45">
        <v>42432</v>
      </c>
      <c r="C741" s="46">
        <v>738</v>
      </c>
      <c r="D741" s="209"/>
      <c r="E741" s="38" t="s">
        <v>1741</v>
      </c>
      <c r="F741" s="47">
        <v>71103</v>
      </c>
      <c r="G741" s="48">
        <v>413</v>
      </c>
    </row>
    <row r="742" spans="1:7" ht="14.25" x14ac:dyDescent="0.45">
      <c r="A742" s="44" t="s">
        <v>1637</v>
      </c>
      <c r="B742" s="45">
        <v>42369</v>
      </c>
      <c r="C742" s="46">
        <v>739</v>
      </c>
      <c r="D742" s="209"/>
      <c r="E742" s="38" t="s">
        <v>2002</v>
      </c>
      <c r="F742" s="47">
        <v>37687</v>
      </c>
      <c r="G742" s="48">
        <v>832</v>
      </c>
    </row>
    <row r="743" spans="1:7" ht="14.25" x14ac:dyDescent="0.45">
      <c r="A743" s="44" t="s">
        <v>1559</v>
      </c>
      <c r="B743" s="45">
        <v>42365</v>
      </c>
      <c r="C743" s="46">
        <v>740</v>
      </c>
      <c r="D743" s="209"/>
      <c r="E743" s="38" t="s">
        <v>1270</v>
      </c>
      <c r="F743" s="47">
        <v>216553</v>
      </c>
      <c r="G743" s="48">
        <v>91</v>
      </c>
    </row>
    <row r="744" spans="1:7" ht="14.25" x14ac:dyDescent="0.45">
      <c r="A744" s="44" t="s">
        <v>1657</v>
      </c>
      <c r="B744" s="45">
        <v>42357</v>
      </c>
      <c r="C744" s="46">
        <v>741</v>
      </c>
      <c r="D744" s="209"/>
      <c r="E744" s="38" t="s">
        <v>1614</v>
      </c>
      <c r="F744" s="47">
        <v>90401</v>
      </c>
      <c r="G744" s="48">
        <v>304</v>
      </c>
    </row>
    <row r="745" spans="1:7" ht="14.25" x14ac:dyDescent="0.45">
      <c r="A745" s="44" t="s">
        <v>2076</v>
      </c>
      <c r="B745" s="45">
        <v>42335</v>
      </c>
      <c r="C745" s="46">
        <v>742</v>
      </c>
      <c r="D745" s="209"/>
      <c r="E745" s="38" t="s">
        <v>1840</v>
      </c>
      <c r="F745" s="47">
        <v>59801</v>
      </c>
      <c r="G745" s="48">
        <v>500</v>
      </c>
    </row>
    <row r="746" spans="1:7" ht="14.25" x14ac:dyDescent="0.45">
      <c r="A746" s="44" t="s">
        <v>2003</v>
      </c>
      <c r="B746" s="45">
        <v>42281</v>
      </c>
      <c r="C746" s="46">
        <v>743</v>
      </c>
      <c r="D746" s="209"/>
      <c r="E746" s="38" t="s">
        <v>1968</v>
      </c>
      <c r="F746" s="47">
        <v>45850</v>
      </c>
      <c r="G746" s="48">
        <v>681</v>
      </c>
    </row>
    <row r="747" spans="1:7" ht="14.25" x14ac:dyDescent="0.45">
      <c r="A747" s="44" t="s">
        <v>1927</v>
      </c>
      <c r="B747" s="45">
        <v>42139</v>
      </c>
      <c r="C747" s="46">
        <v>744</v>
      </c>
      <c r="D747" s="209"/>
      <c r="E747" s="38" t="s">
        <v>1085</v>
      </c>
      <c r="F747" s="47">
        <v>228756</v>
      </c>
      <c r="G747" s="48">
        <v>84</v>
      </c>
    </row>
    <row r="748" spans="1:7" ht="14.25" x14ac:dyDescent="0.45">
      <c r="A748" s="44" t="s">
        <v>2004</v>
      </c>
      <c r="B748" s="45">
        <v>42139</v>
      </c>
      <c r="C748" s="46">
        <v>745</v>
      </c>
      <c r="D748" s="209"/>
      <c r="E748" s="38" t="s">
        <v>1982</v>
      </c>
      <c r="F748" s="47">
        <v>44640</v>
      </c>
      <c r="G748" s="48">
        <v>700</v>
      </c>
    </row>
    <row r="749" spans="1:7" ht="14.25" x14ac:dyDescent="0.45">
      <c r="A749" s="44" t="s">
        <v>1740</v>
      </c>
      <c r="B749" s="45">
        <v>42091</v>
      </c>
      <c r="C749" s="46">
        <v>746</v>
      </c>
      <c r="D749" s="209"/>
      <c r="E749" s="38" t="s">
        <v>2005</v>
      </c>
      <c r="F749" s="47">
        <v>34682</v>
      </c>
      <c r="G749" s="48">
        <v>918</v>
      </c>
    </row>
    <row r="750" spans="1:7" ht="14.25" x14ac:dyDescent="0.45">
      <c r="A750" s="44" t="s">
        <v>2006</v>
      </c>
      <c r="B750" s="45">
        <v>42080</v>
      </c>
      <c r="C750" s="46">
        <v>747</v>
      </c>
      <c r="D750" s="209"/>
      <c r="E750" s="38" t="s">
        <v>2001</v>
      </c>
      <c r="F750" s="47">
        <v>42463</v>
      </c>
      <c r="G750" s="48">
        <v>736</v>
      </c>
    </row>
    <row r="751" spans="1:7" ht="14.25" x14ac:dyDescent="0.45">
      <c r="A751" s="44" t="s">
        <v>1940</v>
      </c>
      <c r="B751" s="45">
        <v>42062</v>
      </c>
      <c r="C751" s="46">
        <v>748</v>
      </c>
      <c r="D751" s="209"/>
      <c r="E751" s="38" t="s">
        <v>2007</v>
      </c>
      <c r="F751" s="47">
        <v>38691</v>
      </c>
      <c r="G751" s="48">
        <v>817</v>
      </c>
    </row>
    <row r="752" spans="1:7" ht="14.25" x14ac:dyDescent="0.45">
      <c r="A752" s="44" t="s">
        <v>1736</v>
      </c>
      <c r="B752" s="45">
        <v>41879</v>
      </c>
      <c r="C752" s="46">
        <v>749</v>
      </c>
      <c r="D752" s="209"/>
      <c r="E752" s="38" t="s">
        <v>1715</v>
      </c>
      <c r="F752" s="47">
        <v>74531</v>
      </c>
      <c r="G752" s="48">
        <v>386</v>
      </c>
    </row>
    <row r="753" spans="1:7" ht="14.25" x14ac:dyDescent="0.45">
      <c r="A753" s="44" t="s">
        <v>2008</v>
      </c>
      <c r="B753" s="45">
        <v>41868</v>
      </c>
      <c r="C753" s="46">
        <v>750</v>
      </c>
      <c r="D753" s="209"/>
      <c r="E753" s="38" t="s">
        <v>1177</v>
      </c>
      <c r="F753" s="47">
        <v>388987</v>
      </c>
      <c r="G753" s="48">
        <v>42</v>
      </c>
    </row>
    <row r="754" spans="1:7" ht="14.25" x14ac:dyDescent="0.45">
      <c r="A754" s="44" t="s">
        <v>2009</v>
      </c>
      <c r="B754" s="45">
        <v>41863</v>
      </c>
      <c r="C754" s="46">
        <v>751</v>
      </c>
      <c r="D754" s="209"/>
      <c r="E754" s="38" t="s">
        <v>1310</v>
      </c>
      <c r="F754" s="47">
        <v>193096</v>
      </c>
      <c r="G754" s="48">
        <v>112</v>
      </c>
    </row>
    <row r="755" spans="1:7" ht="14.25" x14ac:dyDescent="0.45">
      <c r="A755" s="44" t="s">
        <v>1884</v>
      </c>
      <c r="B755" s="45">
        <v>41670</v>
      </c>
      <c r="C755" s="46">
        <v>752</v>
      </c>
      <c r="D755" s="209"/>
      <c r="E755" s="38" t="s">
        <v>1702</v>
      </c>
      <c r="F755" s="47">
        <v>76625</v>
      </c>
      <c r="G755" s="48">
        <v>373</v>
      </c>
    </row>
    <row r="756" spans="1:7" ht="14.25" x14ac:dyDescent="0.45">
      <c r="A756" s="44" t="s">
        <v>1713</v>
      </c>
      <c r="B756" s="45">
        <v>41664</v>
      </c>
      <c r="C756" s="46">
        <v>753</v>
      </c>
      <c r="D756" s="209"/>
      <c r="E756" s="38" t="s">
        <v>1908</v>
      </c>
      <c r="F756" s="47">
        <v>52495</v>
      </c>
      <c r="G756" s="48">
        <v>574</v>
      </c>
    </row>
    <row r="757" spans="1:7" ht="14.25" x14ac:dyDescent="0.45">
      <c r="A757" s="44" t="s">
        <v>1791</v>
      </c>
      <c r="B757" s="45">
        <v>41656</v>
      </c>
      <c r="C757" s="46">
        <v>754</v>
      </c>
      <c r="D757" s="209"/>
      <c r="E757" s="38" t="s">
        <v>2010</v>
      </c>
      <c r="F757" s="47">
        <v>39742</v>
      </c>
      <c r="G757" s="48">
        <v>792</v>
      </c>
    </row>
    <row r="758" spans="1:7" ht="14.25" x14ac:dyDescent="0.45">
      <c r="A758" s="44" t="s">
        <v>2011</v>
      </c>
      <c r="B758" s="45">
        <v>41561</v>
      </c>
      <c r="C758" s="46">
        <v>755</v>
      </c>
      <c r="D758" s="209"/>
      <c r="E758" s="38" t="s">
        <v>2008</v>
      </c>
      <c r="F758" s="47">
        <v>41868</v>
      </c>
      <c r="G758" s="48">
        <v>750</v>
      </c>
    </row>
    <row r="759" spans="1:7" ht="14.25" x14ac:dyDescent="0.45">
      <c r="A759" s="44" t="s">
        <v>1568</v>
      </c>
      <c r="B759" s="45">
        <v>41459</v>
      </c>
      <c r="C759" s="46">
        <v>756</v>
      </c>
      <c r="D759" s="209"/>
      <c r="E759" s="38" t="s">
        <v>2012</v>
      </c>
      <c r="F759" s="47">
        <v>35453</v>
      </c>
      <c r="G759" s="48">
        <v>893</v>
      </c>
    </row>
    <row r="760" spans="1:7" ht="14.25" x14ac:dyDescent="0.45">
      <c r="A760" s="44" t="s">
        <v>1350</v>
      </c>
      <c r="B760" s="45">
        <v>41452</v>
      </c>
      <c r="C760" s="46">
        <v>757</v>
      </c>
      <c r="D760" s="209"/>
      <c r="E760" s="38" t="s">
        <v>1475</v>
      </c>
      <c r="F760" s="47">
        <v>128794</v>
      </c>
      <c r="G760" s="48">
        <v>208</v>
      </c>
    </row>
    <row r="761" spans="1:7" ht="14.25" x14ac:dyDescent="0.45">
      <c r="A761" s="44" t="s">
        <v>1668</v>
      </c>
      <c r="B761" s="45">
        <v>41393</v>
      </c>
      <c r="C761" s="46">
        <v>758</v>
      </c>
      <c r="D761" s="209"/>
      <c r="E761" s="38" t="s">
        <v>2013</v>
      </c>
      <c r="F761" s="47">
        <v>38158</v>
      </c>
      <c r="G761" s="48">
        <v>825</v>
      </c>
    </row>
    <row r="762" spans="1:7" ht="14.25" x14ac:dyDescent="0.45">
      <c r="A762" s="44" t="s">
        <v>1944</v>
      </c>
      <c r="B762" s="45">
        <v>41348</v>
      </c>
      <c r="C762" s="46">
        <v>759</v>
      </c>
      <c r="D762" s="209"/>
      <c r="E762" s="38" t="s">
        <v>1223</v>
      </c>
      <c r="F762" s="47">
        <v>267443</v>
      </c>
      <c r="G762" s="48">
        <v>65</v>
      </c>
    </row>
    <row r="763" spans="1:7" ht="14.25" x14ac:dyDescent="0.45">
      <c r="A763" s="44" t="s">
        <v>1844</v>
      </c>
      <c r="B763" s="45">
        <v>41267</v>
      </c>
      <c r="C763" s="46">
        <v>760</v>
      </c>
      <c r="D763" s="209"/>
      <c r="E763" s="38" t="s">
        <v>1735</v>
      </c>
      <c r="F763" s="47">
        <v>71754</v>
      </c>
      <c r="G763" s="48">
        <v>405</v>
      </c>
    </row>
    <row r="764" spans="1:7" ht="14.25" x14ac:dyDescent="0.45">
      <c r="A764" s="44" t="s">
        <v>2058</v>
      </c>
      <c r="B764" s="45">
        <v>41231</v>
      </c>
      <c r="C764" s="46">
        <v>761</v>
      </c>
      <c r="D764" s="209"/>
      <c r="E764" s="38" t="s">
        <v>1688</v>
      </c>
      <c r="F764" s="47">
        <v>79817</v>
      </c>
      <c r="G764" s="48">
        <v>358</v>
      </c>
    </row>
    <row r="765" spans="1:7" ht="14.25" x14ac:dyDescent="0.45">
      <c r="A765" s="44" t="s">
        <v>1949</v>
      </c>
      <c r="B765" s="45">
        <v>41112</v>
      </c>
      <c r="C765" s="46">
        <v>762</v>
      </c>
      <c r="D765" s="209"/>
      <c r="E765" s="38" t="s">
        <v>1562</v>
      </c>
      <c r="F765" s="47">
        <v>104007</v>
      </c>
      <c r="G765" s="48">
        <v>263</v>
      </c>
    </row>
    <row r="766" spans="1:7" ht="14.25" x14ac:dyDescent="0.45">
      <c r="A766" s="44" t="s">
        <v>1537</v>
      </c>
      <c r="B766" s="45">
        <v>41104</v>
      </c>
      <c r="C766" s="46">
        <v>763</v>
      </c>
      <c r="D766" s="209"/>
      <c r="E766" s="38" t="s">
        <v>2014</v>
      </c>
      <c r="F766" s="47">
        <v>40310</v>
      </c>
      <c r="G766" s="48">
        <v>780</v>
      </c>
    </row>
    <row r="767" spans="1:7" ht="14.25" x14ac:dyDescent="0.45">
      <c r="A767" s="44" t="s">
        <v>2015</v>
      </c>
      <c r="B767" s="45">
        <v>41053</v>
      </c>
      <c r="C767" s="46">
        <v>764</v>
      </c>
      <c r="D767" s="209"/>
      <c r="E767" s="38" t="s">
        <v>1251</v>
      </c>
      <c r="F767" s="47">
        <v>232511</v>
      </c>
      <c r="G767" s="48">
        <v>81</v>
      </c>
    </row>
    <row r="768" spans="1:7" ht="14.25" x14ac:dyDescent="0.45">
      <c r="A768" s="44" t="s">
        <v>1962</v>
      </c>
      <c r="B768" s="45">
        <v>41007</v>
      </c>
      <c r="C768" s="46">
        <v>765</v>
      </c>
      <c r="D768" s="209"/>
      <c r="E768" s="38" t="s">
        <v>1299</v>
      </c>
      <c r="F768" s="47">
        <v>195598</v>
      </c>
      <c r="G768" s="48">
        <v>106</v>
      </c>
    </row>
    <row r="769" spans="1:7" ht="14.25" x14ac:dyDescent="0.45">
      <c r="A769" s="44" t="s">
        <v>1880</v>
      </c>
      <c r="B769" s="45">
        <v>40964</v>
      </c>
      <c r="C769" s="46">
        <v>766</v>
      </c>
      <c r="D769" s="209"/>
      <c r="E769" s="38" t="s">
        <v>1623</v>
      </c>
      <c r="F769" s="47">
        <v>88917</v>
      </c>
      <c r="G769" s="48">
        <v>310</v>
      </c>
    </row>
    <row r="770" spans="1:7" ht="14.25" x14ac:dyDescent="0.45">
      <c r="A770" s="44" t="s">
        <v>1865</v>
      </c>
      <c r="B770" s="45">
        <v>40923</v>
      </c>
      <c r="C770" s="46">
        <v>767</v>
      </c>
      <c r="D770" s="209"/>
      <c r="E770" s="38" t="s">
        <v>1410</v>
      </c>
      <c r="F770" s="47">
        <v>146440</v>
      </c>
      <c r="G770" s="48">
        <v>169</v>
      </c>
    </row>
    <row r="771" spans="1:7" ht="14.25" x14ac:dyDescent="0.45">
      <c r="A771" s="44" t="s">
        <v>2083</v>
      </c>
      <c r="B771" s="45">
        <v>40871</v>
      </c>
      <c r="C771" s="46">
        <v>768</v>
      </c>
      <c r="D771" s="209"/>
      <c r="E771" s="38" t="s">
        <v>1955</v>
      </c>
      <c r="F771" s="47">
        <v>47477</v>
      </c>
      <c r="G771" s="48">
        <v>654</v>
      </c>
    </row>
    <row r="772" spans="1:7" ht="14.25" x14ac:dyDescent="0.45">
      <c r="A772" s="44" t="s">
        <v>1288</v>
      </c>
      <c r="B772" s="45">
        <v>40794</v>
      </c>
      <c r="C772" s="46">
        <v>769</v>
      </c>
      <c r="D772" s="209"/>
      <c r="E772" s="38" t="s">
        <v>1915</v>
      </c>
      <c r="F772" s="47">
        <v>52138</v>
      </c>
      <c r="G772" s="48">
        <v>581</v>
      </c>
    </row>
    <row r="773" spans="1:7" ht="14.25" x14ac:dyDescent="0.45">
      <c r="A773" s="44" t="s">
        <v>1672</v>
      </c>
      <c r="B773" s="45">
        <v>40724</v>
      </c>
      <c r="C773" s="46">
        <v>770</v>
      </c>
      <c r="D773" s="209"/>
      <c r="E773" s="38" t="s">
        <v>1484</v>
      </c>
      <c r="F773" s="47">
        <v>125653</v>
      </c>
      <c r="G773" s="48">
        <v>215</v>
      </c>
    </row>
    <row r="774" spans="1:7" ht="14.25" x14ac:dyDescent="0.45">
      <c r="A774" s="44" t="s">
        <v>1937</v>
      </c>
      <c r="B774" s="45">
        <v>40708</v>
      </c>
      <c r="C774" s="46">
        <v>771</v>
      </c>
      <c r="D774" s="209"/>
      <c r="E774" s="38" t="s">
        <v>1239</v>
      </c>
      <c r="F774" s="47">
        <v>249533</v>
      </c>
      <c r="G774" s="48">
        <v>74</v>
      </c>
    </row>
    <row r="775" spans="1:7" ht="14.25" x14ac:dyDescent="0.45">
      <c r="A775" s="44" t="s">
        <v>1323</v>
      </c>
      <c r="B775" s="45">
        <v>40706</v>
      </c>
      <c r="C775" s="46">
        <v>772</v>
      </c>
      <c r="D775" s="209"/>
      <c r="E775" s="38" t="s">
        <v>2016</v>
      </c>
      <c r="F775" s="47">
        <v>35715</v>
      </c>
      <c r="G775" s="48">
        <v>882</v>
      </c>
    </row>
    <row r="776" spans="1:7" ht="14.25" x14ac:dyDescent="0.45">
      <c r="A776" s="44" t="s">
        <v>2017</v>
      </c>
      <c r="B776" s="45">
        <v>40663</v>
      </c>
      <c r="C776" s="46">
        <v>773</v>
      </c>
      <c r="D776" s="209"/>
      <c r="E776" s="38" t="s">
        <v>2018</v>
      </c>
      <c r="F776" s="47">
        <v>32654</v>
      </c>
      <c r="G776" s="48">
        <v>975</v>
      </c>
    </row>
    <row r="777" spans="1:7" ht="14.25" x14ac:dyDescent="0.45">
      <c r="A777" s="44" t="s">
        <v>1630</v>
      </c>
      <c r="B777" s="45">
        <v>40582</v>
      </c>
      <c r="C777" s="46">
        <v>774</v>
      </c>
      <c r="D777" s="209"/>
      <c r="E777" s="38" t="s">
        <v>2019</v>
      </c>
      <c r="F777" s="47">
        <v>33868</v>
      </c>
      <c r="G777" s="48">
        <v>947</v>
      </c>
    </row>
    <row r="778" spans="1:7" ht="14.25" x14ac:dyDescent="0.45">
      <c r="A778" s="44" t="s">
        <v>1779</v>
      </c>
      <c r="B778" s="45">
        <v>40555</v>
      </c>
      <c r="C778" s="46">
        <v>775</v>
      </c>
      <c r="D778" s="209"/>
      <c r="E778" s="38" t="s">
        <v>1478</v>
      </c>
      <c r="F778" s="47">
        <v>127960</v>
      </c>
      <c r="G778" s="48">
        <v>210</v>
      </c>
    </row>
    <row r="779" spans="1:7" ht="14.25" x14ac:dyDescent="0.45">
      <c r="A779" s="44" t="s">
        <v>1776</v>
      </c>
      <c r="B779" s="45">
        <v>40477</v>
      </c>
      <c r="C779" s="46">
        <v>776</v>
      </c>
      <c r="D779" s="209"/>
      <c r="E779" s="38" t="s">
        <v>1592</v>
      </c>
      <c r="F779" s="47">
        <v>96569</v>
      </c>
      <c r="G779" s="48">
        <v>285</v>
      </c>
    </row>
    <row r="780" spans="1:7" ht="14.25" x14ac:dyDescent="0.45">
      <c r="A780" s="44" t="s">
        <v>2075</v>
      </c>
      <c r="B780" s="45">
        <v>40453</v>
      </c>
      <c r="C780" s="46">
        <v>777</v>
      </c>
      <c r="D780" s="209"/>
      <c r="E780" s="38" t="s">
        <v>2020</v>
      </c>
      <c r="F780" s="47">
        <v>32864</v>
      </c>
      <c r="G780" s="48">
        <v>970</v>
      </c>
    </row>
    <row r="781" spans="1:7" ht="14.25" x14ac:dyDescent="0.45">
      <c r="A781" s="44" t="s">
        <v>1753</v>
      </c>
      <c r="B781" s="45">
        <v>40413</v>
      </c>
      <c r="C781" s="46">
        <v>778</v>
      </c>
      <c r="D781" s="209"/>
      <c r="E781" s="38" t="s">
        <v>1893</v>
      </c>
      <c r="F781" s="47">
        <v>54588</v>
      </c>
      <c r="G781" s="48">
        <v>553</v>
      </c>
    </row>
    <row r="782" spans="1:7" ht="14.25" x14ac:dyDescent="0.45">
      <c r="A782" s="44" t="s">
        <v>1991</v>
      </c>
      <c r="B782" s="45">
        <v>40339</v>
      </c>
      <c r="C782" s="46">
        <v>779</v>
      </c>
      <c r="D782" s="209"/>
      <c r="E782" s="38" t="s">
        <v>1211</v>
      </c>
      <c r="F782" s="47">
        <v>299463</v>
      </c>
      <c r="G782" s="48">
        <v>59</v>
      </c>
    </row>
    <row r="783" spans="1:7" ht="14.25" x14ac:dyDescent="0.45">
      <c r="A783" s="44" t="s">
        <v>2014</v>
      </c>
      <c r="B783" s="45">
        <v>40310</v>
      </c>
      <c r="C783" s="46">
        <v>780</v>
      </c>
      <c r="D783" s="209"/>
      <c r="E783" s="38" t="s">
        <v>2021</v>
      </c>
      <c r="F783" s="47">
        <v>35980</v>
      </c>
      <c r="G783" s="48">
        <v>879</v>
      </c>
    </row>
    <row r="784" spans="1:7" ht="14.25" x14ac:dyDescent="0.45">
      <c r="A784" s="44" t="s">
        <v>1734</v>
      </c>
      <c r="B784" s="45">
        <v>40283</v>
      </c>
      <c r="C784" s="46">
        <v>781</v>
      </c>
      <c r="D784" s="209"/>
      <c r="E784" s="38" t="s">
        <v>1984</v>
      </c>
      <c r="F784" s="47">
        <v>44454</v>
      </c>
      <c r="G784" s="48">
        <v>704</v>
      </c>
    </row>
    <row r="785" spans="1:7" ht="14.25" x14ac:dyDescent="0.45">
      <c r="A785" s="44" t="s">
        <v>2071</v>
      </c>
      <c r="B785" s="45">
        <v>40244</v>
      </c>
      <c r="C785" s="46">
        <v>782</v>
      </c>
      <c r="D785" s="209"/>
      <c r="E785" s="38" t="s">
        <v>1693</v>
      </c>
      <c r="F785" s="47">
        <v>78141</v>
      </c>
      <c r="G785" s="48">
        <v>364</v>
      </c>
    </row>
    <row r="786" spans="1:7" ht="14.25" x14ac:dyDescent="0.45">
      <c r="A786" s="44" t="s">
        <v>1747</v>
      </c>
      <c r="B786" s="45">
        <v>40224</v>
      </c>
      <c r="C786" s="46">
        <v>783</v>
      </c>
      <c r="D786" s="209"/>
      <c r="E786" s="38" t="s">
        <v>1903</v>
      </c>
      <c r="F786" s="47">
        <v>53198</v>
      </c>
      <c r="G786" s="48">
        <v>569</v>
      </c>
    </row>
    <row r="787" spans="1:7" ht="14.25" x14ac:dyDescent="0.45">
      <c r="A787" s="44" t="s">
        <v>1964</v>
      </c>
      <c r="B787" s="45">
        <v>40217</v>
      </c>
      <c r="C787" s="46">
        <v>784</v>
      </c>
      <c r="D787" s="209"/>
      <c r="E787" s="38" t="s">
        <v>1183</v>
      </c>
      <c r="F787" s="47">
        <v>366215</v>
      </c>
      <c r="G787" s="48">
        <v>45</v>
      </c>
    </row>
    <row r="788" spans="1:7" ht="14.25" x14ac:dyDescent="0.45">
      <c r="A788" s="44" t="s">
        <v>2022</v>
      </c>
      <c r="B788" s="45">
        <v>40203</v>
      </c>
      <c r="C788" s="46">
        <v>785</v>
      </c>
      <c r="D788" s="209"/>
      <c r="E788" s="38" t="s">
        <v>1393</v>
      </c>
      <c r="F788" s="47">
        <v>150299</v>
      </c>
      <c r="G788" s="48">
        <v>159</v>
      </c>
    </row>
    <row r="789" spans="1:7" ht="14.25" x14ac:dyDescent="0.45">
      <c r="A789" s="44" t="s">
        <v>1459</v>
      </c>
      <c r="B789" s="45">
        <v>40102</v>
      </c>
      <c r="C789" s="46">
        <v>786</v>
      </c>
      <c r="D789" s="209"/>
      <c r="E789" s="38" t="s">
        <v>1150</v>
      </c>
      <c r="F789" s="47">
        <v>503028</v>
      </c>
      <c r="G789" s="48">
        <v>27</v>
      </c>
    </row>
    <row r="790" spans="1:7" ht="14.25" x14ac:dyDescent="0.45">
      <c r="A790" s="44" t="s">
        <v>1139</v>
      </c>
      <c r="B790" s="45">
        <v>40086</v>
      </c>
      <c r="C790" s="46">
        <v>787</v>
      </c>
      <c r="D790" s="209"/>
      <c r="E790" s="38" t="s">
        <v>1823</v>
      </c>
      <c r="F790" s="47">
        <v>61619</v>
      </c>
      <c r="G790" s="48">
        <v>489</v>
      </c>
    </row>
    <row r="791" spans="1:7" ht="14.25" x14ac:dyDescent="0.45">
      <c r="A791" s="44" t="s">
        <v>1644</v>
      </c>
      <c r="B791" s="45">
        <v>40046</v>
      </c>
      <c r="C791" s="46">
        <v>788</v>
      </c>
      <c r="D791" s="209"/>
      <c r="E791" s="38" t="s">
        <v>2004</v>
      </c>
      <c r="F791" s="47">
        <v>42139</v>
      </c>
      <c r="G791" s="48">
        <v>745</v>
      </c>
    </row>
    <row r="792" spans="1:7" ht="14.25" x14ac:dyDescent="0.45">
      <c r="A792" s="44" t="s">
        <v>2023</v>
      </c>
      <c r="B792" s="45">
        <v>40030</v>
      </c>
      <c r="C792" s="46">
        <v>789</v>
      </c>
      <c r="D792" s="209"/>
      <c r="E792" s="38" t="s">
        <v>1722</v>
      </c>
      <c r="F792" s="47">
        <v>73021</v>
      </c>
      <c r="G792" s="48">
        <v>394</v>
      </c>
    </row>
    <row r="793" spans="1:7" ht="14.25" x14ac:dyDescent="0.45">
      <c r="A793" s="44" t="s">
        <v>1801</v>
      </c>
      <c r="B793" s="45">
        <v>40011</v>
      </c>
      <c r="C793" s="46">
        <v>790</v>
      </c>
      <c r="D793" s="209"/>
      <c r="E793" s="38" t="s">
        <v>1115</v>
      </c>
      <c r="F793" s="47">
        <v>804240</v>
      </c>
      <c r="G793" s="48">
        <v>9</v>
      </c>
    </row>
    <row r="794" spans="1:7" ht="14.25" x14ac:dyDescent="0.45">
      <c r="A794" s="44" t="s">
        <v>1622</v>
      </c>
      <c r="B794" s="45">
        <v>39909</v>
      </c>
      <c r="C794" s="46">
        <v>791</v>
      </c>
      <c r="D794" s="209"/>
      <c r="E794" s="38" t="s">
        <v>1215</v>
      </c>
      <c r="F794" s="47">
        <v>294403</v>
      </c>
      <c r="G794" s="48">
        <v>61</v>
      </c>
    </row>
    <row r="795" spans="1:7" ht="14.25" x14ac:dyDescent="0.45">
      <c r="A795" s="44" t="s">
        <v>2010</v>
      </c>
      <c r="B795" s="45">
        <v>39742</v>
      </c>
      <c r="C795" s="46">
        <v>792</v>
      </c>
      <c r="D795" s="209"/>
      <c r="E795" s="38" t="s">
        <v>1721</v>
      </c>
      <c r="F795" s="47">
        <v>73071</v>
      </c>
      <c r="G795" s="48">
        <v>393</v>
      </c>
    </row>
    <row r="796" spans="1:7" ht="14.25" x14ac:dyDescent="0.45">
      <c r="A796" s="44" t="s">
        <v>1364</v>
      </c>
      <c r="B796" s="45">
        <v>39601</v>
      </c>
      <c r="C796" s="46">
        <v>793</v>
      </c>
      <c r="D796" s="209"/>
      <c r="E796" s="38" t="s">
        <v>2024</v>
      </c>
      <c r="F796" s="47">
        <v>33797</v>
      </c>
      <c r="G796" s="48">
        <v>950</v>
      </c>
    </row>
    <row r="797" spans="1:7" ht="14.25" x14ac:dyDescent="0.45">
      <c r="A797" s="44" t="s">
        <v>1601</v>
      </c>
      <c r="B797" s="45">
        <v>39501</v>
      </c>
      <c r="C797" s="46">
        <v>794</v>
      </c>
      <c r="D797" s="209"/>
      <c r="E797" s="38" t="s">
        <v>1849</v>
      </c>
      <c r="F797" s="47">
        <v>59020</v>
      </c>
      <c r="G797" s="48">
        <v>507</v>
      </c>
    </row>
    <row r="798" spans="1:7" ht="14.25" x14ac:dyDescent="0.45">
      <c r="A798" s="44" t="s">
        <v>1898</v>
      </c>
      <c r="B798" s="45">
        <v>39440</v>
      </c>
      <c r="C798" s="46">
        <v>795</v>
      </c>
      <c r="D798" s="209"/>
      <c r="E798" s="38" t="s">
        <v>1384</v>
      </c>
      <c r="F798" s="47">
        <v>153772</v>
      </c>
      <c r="G798" s="48">
        <v>154</v>
      </c>
    </row>
    <row r="799" spans="1:7" ht="14.25" x14ac:dyDescent="0.45">
      <c r="A799" s="44" t="s">
        <v>1989</v>
      </c>
      <c r="B799" s="45">
        <v>39432</v>
      </c>
      <c r="C799" s="46">
        <v>796</v>
      </c>
      <c r="D799" s="209"/>
      <c r="E799" s="38" t="s">
        <v>1918</v>
      </c>
      <c r="F799" s="47">
        <v>51336</v>
      </c>
      <c r="G799" s="48">
        <v>595</v>
      </c>
    </row>
    <row r="800" spans="1:7" ht="14.25" x14ac:dyDescent="0.45">
      <c r="A800" s="44" t="s">
        <v>2025</v>
      </c>
      <c r="B800" s="45">
        <v>39402</v>
      </c>
      <c r="C800" s="46">
        <v>797</v>
      </c>
      <c r="D800" s="209"/>
      <c r="E800" s="38" t="s">
        <v>2026</v>
      </c>
      <c r="F800" s="47">
        <v>36539</v>
      </c>
      <c r="G800" s="48">
        <v>865</v>
      </c>
    </row>
    <row r="801" spans="1:7" ht="14.25" x14ac:dyDescent="0.45">
      <c r="A801" s="44" t="s">
        <v>1936</v>
      </c>
      <c r="B801" s="45">
        <v>39369</v>
      </c>
      <c r="C801" s="46">
        <v>798</v>
      </c>
      <c r="D801" s="209"/>
      <c r="E801" s="38" t="s">
        <v>1409</v>
      </c>
      <c r="F801" s="47">
        <v>146924</v>
      </c>
      <c r="G801" s="48">
        <v>168</v>
      </c>
    </row>
    <row r="802" spans="1:7" ht="14.25" x14ac:dyDescent="0.45">
      <c r="A802" s="44" t="s">
        <v>1535</v>
      </c>
      <c r="B802" s="45">
        <v>39270</v>
      </c>
      <c r="C802" s="46">
        <v>799</v>
      </c>
      <c r="D802" s="209"/>
      <c r="E802" s="38" t="s">
        <v>1266</v>
      </c>
      <c r="F802" s="47">
        <v>219961</v>
      </c>
      <c r="G802" s="48">
        <v>89</v>
      </c>
    </row>
    <row r="803" spans="1:7" ht="14.25" x14ac:dyDescent="0.45">
      <c r="A803" s="44" t="s">
        <v>2064</v>
      </c>
      <c r="B803" s="45">
        <v>39203</v>
      </c>
      <c r="C803" s="46">
        <v>800</v>
      </c>
      <c r="D803" s="209"/>
      <c r="E803" s="38" t="s">
        <v>1868</v>
      </c>
      <c r="F803" s="47">
        <v>57030</v>
      </c>
      <c r="G803" s="48">
        <v>527</v>
      </c>
    </row>
    <row r="804" spans="1:7" ht="14.25" x14ac:dyDescent="0.45">
      <c r="A804" s="44" t="s">
        <v>2027</v>
      </c>
      <c r="B804" s="45">
        <v>39166</v>
      </c>
      <c r="C804" s="46">
        <v>801</v>
      </c>
      <c r="D804" s="209"/>
      <c r="E804" s="38" t="s">
        <v>1788</v>
      </c>
      <c r="F804" s="47">
        <v>66205</v>
      </c>
      <c r="G804" s="48">
        <v>452</v>
      </c>
    </row>
    <row r="805" spans="1:7" ht="14.25" x14ac:dyDescent="0.45">
      <c r="A805" s="44" t="s">
        <v>1283</v>
      </c>
      <c r="B805" s="45">
        <v>39141</v>
      </c>
      <c r="C805" s="46">
        <v>802</v>
      </c>
      <c r="D805" s="209"/>
      <c r="E805" s="38" t="s">
        <v>2028</v>
      </c>
      <c r="F805" s="47">
        <v>34498</v>
      </c>
      <c r="G805" s="48">
        <v>925</v>
      </c>
    </row>
    <row r="806" spans="1:7" ht="14.25" x14ac:dyDescent="0.45">
      <c r="A806" s="44" t="s">
        <v>1911</v>
      </c>
      <c r="B806" s="45">
        <v>39111</v>
      </c>
      <c r="C806" s="46">
        <v>803</v>
      </c>
      <c r="D806" s="209"/>
      <c r="E806" s="38" t="s">
        <v>1933</v>
      </c>
      <c r="F806" s="47">
        <v>49725</v>
      </c>
      <c r="G806" s="48">
        <v>621</v>
      </c>
    </row>
    <row r="807" spans="1:7" ht="14.25" x14ac:dyDescent="0.45">
      <c r="A807" s="44" t="s">
        <v>2029</v>
      </c>
      <c r="B807" s="45">
        <v>39057</v>
      </c>
      <c r="C807" s="46">
        <v>804</v>
      </c>
      <c r="D807" s="209"/>
      <c r="E807" s="38" t="s">
        <v>2030</v>
      </c>
      <c r="F807" s="47">
        <v>36531</v>
      </c>
      <c r="G807" s="48">
        <v>866</v>
      </c>
    </row>
    <row r="808" spans="1:7" ht="14.25" x14ac:dyDescent="0.45">
      <c r="A808" s="44" t="s">
        <v>1664</v>
      </c>
      <c r="B808" s="45">
        <v>39002</v>
      </c>
      <c r="C808" s="46">
        <v>805</v>
      </c>
      <c r="D808" s="209"/>
      <c r="E808" s="38" t="s">
        <v>1339</v>
      </c>
      <c r="F808" s="47">
        <v>175429</v>
      </c>
      <c r="G808" s="48">
        <v>129</v>
      </c>
    </row>
    <row r="809" spans="1:7" ht="14.25" x14ac:dyDescent="0.45">
      <c r="A809" s="44" t="s">
        <v>1998</v>
      </c>
      <c r="B809" s="45">
        <v>38999</v>
      </c>
      <c r="C809" s="46">
        <v>806</v>
      </c>
      <c r="D809" s="209"/>
      <c r="E809" s="38" t="s">
        <v>2031</v>
      </c>
      <c r="F809" s="47">
        <v>37470</v>
      </c>
      <c r="G809" s="48">
        <v>839</v>
      </c>
    </row>
    <row r="810" spans="1:7" ht="14.25" x14ac:dyDescent="0.45">
      <c r="A810" s="44" t="s">
        <v>1981</v>
      </c>
      <c r="B810" s="45">
        <v>38975</v>
      </c>
      <c r="C810" s="46">
        <v>807</v>
      </c>
      <c r="D810" s="209"/>
      <c r="E810" s="38" t="s">
        <v>1274</v>
      </c>
      <c r="F810" s="47">
        <v>215432</v>
      </c>
      <c r="G810" s="48">
        <v>93</v>
      </c>
    </row>
    <row r="811" spans="1:7" ht="14.25" x14ac:dyDescent="0.45">
      <c r="A811" s="44" t="s">
        <v>1797</v>
      </c>
      <c r="B811" s="45">
        <v>38971</v>
      </c>
      <c r="C811" s="46">
        <v>808</v>
      </c>
      <c r="D811" s="209"/>
      <c r="E811" s="38" t="s">
        <v>1947</v>
      </c>
      <c r="F811" s="47">
        <v>48126</v>
      </c>
      <c r="G811" s="48">
        <v>645</v>
      </c>
    </row>
    <row r="812" spans="1:7" ht="14.25" x14ac:dyDescent="0.45">
      <c r="A812" s="44" t="s">
        <v>1914</v>
      </c>
      <c r="B812" s="45">
        <v>38914</v>
      </c>
      <c r="C812" s="46">
        <v>809</v>
      </c>
      <c r="D812" s="209"/>
      <c r="E812" s="38" t="s">
        <v>1426</v>
      </c>
      <c r="F812" s="47">
        <v>139335</v>
      </c>
      <c r="G812" s="48">
        <v>177</v>
      </c>
    </row>
    <row r="813" spans="1:7" ht="14.25" x14ac:dyDescent="0.45">
      <c r="A813" s="44" t="s">
        <v>2085</v>
      </c>
      <c r="B813" s="45">
        <v>38896</v>
      </c>
      <c r="C813" s="46">
        <v>810</v>
      </c>
      <c r="D813" s="209"/>
      <c r="E813" s="38" t="s">
        <v>1946</v>
      </c>
      <c r="F813" s="47">
        <v>48282</v>
      </c>
      <c r="G813" s="48">
        <v>643</v>
      </c>
    </row>
    <row r="814" spans="1:7" ht="14.25" x14ac:dyDescent="0.45">
      <c r="A814" s="44" t="s">
        <v>1481</v>
      </c>
      <c r="B814" s="45">
        <v>38844</v>
      </c>
      <c r="C814" s="46">
        <v>811</v>
      </c>
      <c r="D814" s="209"/>
      <c r="E814" s="38" t="s">
        <v>1524</v>
      </c>
      <c r="F814" s="47">
        <v>113468</v>
      </c>
      <c r="G814" s="48">
        <v>240</v>
      </c>
    </row>
    <row r="815" spans="1:7" ht="14.25" x14ac:dyDescent="0.45">
      <c r="A815" s="44" t="s">
        <v>1160</v>
      </c>
      <c r="B815" s="45">
        <v>38836</v>
      </c>
      <c r="C815" s="46">
        <v>812</v>
      </c>
      <c r="D815" s="209"/>
      <c r="E815" s="38" t="s">
        <v>1824</v>
      </c>
      <c r="F815" s="47">
        <v>61582</v>
      </c>
      <c r="G815" s="48">
        <v>490</v>
      </c>
    </row>
    <row r="816" spans="1:7" ht="14.25" x14ac:dyDescent="0.45">
      <c r="A816" s="44" t="s">
        <v>1385</v>
      </c>
      <c r="B816" s="45">
        <v>38759</v>
      </c>
      <c r="C816" s="46">
        <v>813</v>
      </c>
      <c r="D816" s="209"/>
      <c r="E816" s="38" t="s">
        <v>2032</v>
      </c>
      <c r="F816" s="47">
        <v>37234</v>
      </c>
      <c r="G816" s="48">
        <v>844</v>
      </c>
    </row>
    <row r="817" spans="1:7" ht="14.25" x14ac:dyDescent="0.45">
      <c r="A817" s="44" t="s">
        <v>1230</v>
      </c>
      <c r="B817" s="45">
        <v>38714</v>
      </c>
      <c r="C817" s="46">
        <v>814</v>
      </c>
      <c r="D817" s="209"/>
      <c r="E817" s="38" t="s">
        <v>1161</v>
      </c>
      <c r="F817" s="47">
        <v>441242</v>
      </c>
      <c r="G817" s="48">
        <v>33</v>
      </c>
    </row>
    <row r="818" spans="1:7" ht="14.25" x14ac:dyDescent="0.45">
      <c r="A818" s="44" t="s">
        <v>2033</v>
      </c>
      <c r="B818" s="45">
        <v>38705</v>
      </c>
      <c r="C818" s="46">
        <v>815</v>
      </c>
      <c r="D818" s="209"/>
      <c r="E818" s="38" t="s">
        <v>1264</v>
      </c>
      <c r="F818" s="47">
        <v>220902</v>
      </c>
      <c r="G818" s="48">
        <v>88</v>
      </c>
    </row>
    <row r="819" spans="1:7" ht="14.25" x14ac:dyDescent="0.45">
      <c r="A819" s="44" t="s">
        <v>1580</v>
      </c>
      <c r="B819" s="45">
        <v>38702</v>
      </c>
      <c r="C819" s="46">
        <v>816</v>
      </c>
      <c r="D819" s="209"/>
      <c r="E819" s="38" t="s">
        <v>1594</v>
      </c>
      <c r="F819" s="47">
        <v>96303</v>
      </c>
      <c r="G819" s="48">
        <v>287</v>
      </c>
    </row>
    <row r="820" spans="1:7" ht="14.25" x14ac:dyDescent="0.45">
      <c r="A820" s="44" t="s">
        <v>2007</v>
      </c>
      <c r="B820" s="45">
        <v>38691</v>
      </c>
      <c r="C820" s="46">
        <v>817</v>
      </c>
      <c r="D820" s="209"/>
      <c r="E820" s="38" t="s">
        <v>2034</v>
      </c>
      <c r="F820" s="47">
        <v>35565</v>
      </c>
      <c r="G820" s="48">
        <v>888</v>
      </c>
    </row>
    <row r="821" spans="1:7" ht="14.25" x14ac:dyDescent="0.45">
      <c r="A821" s="44" t="s">
        <v>1501</v>
      </c>
      <c r="B821" s="45">
        <v>38659</v>
      </c>
      <c r="C821" s="46">
        <v>818</v>
      </c>
      <c r="D821" s="209"/>
      <c r="E821" s="38" t="s">
        <v>1986</v>
      </c>
      <c r="F821" s="47">
        <v>43875</v>
      </c>
      <c r="G821" s="48">
        <v>710</v>
      </c>
    </row>
    <row r="822" spans="1:7" ht="14.25" x14ac:dyDescent="0.45">
      <c r="A822" s="44" t="s">
        <v>2084</v>
      </c>
      <c r="B822" s="45">
        <v>38557</v>
      </c>
      <c r="C822" s="46">
        <v>819</v>
      </c>
      <c r="D822" s="209"/>
      <c r="E822" s="38" t="s">
        <v>1612</v>
      </c>
      <c r="F822" s="47">
        <v>90967</v>
      </c>
      <c r="G822" s="48">
        <v>302</v>
      </c>
    </row>
    <row r="823" spans="1:7" ht="14.25" x14ac:dyDescent="0.45">
      <c r="A823" s="44" t="s">
        <v>1555</v>
      </c>
      <c r="B823" s="45">
        <v>38516</v>
      </c>
      <c r="C823" s="46">
        <v>820</v>
      </c>
      <c r="D823" s="209"/>
      <c r="E823" s="38" t="s">
        <v>1584</v>
      </c>
      <c r="F823" s="47">
        <v>98993</v>
      </c>
      <c r="G823" s="48">
        <v>279</v>
      </c>
    </row>
    <row r="824" spans="1:7" ht="14.25" x14ac:dyDescent="0.45">
      <c r="A824" s="44" t="s">
        <v>1222</v>
      </c>
      <c r="B824" s="45">
        <v>38464</v>
      </c>
      <c r="C824" s="46">
        <v>821</v>
      </c>
      <c r="D824" s="209"/>
      <c r="E824" s="38" t="s">
        <v>1772</v>
      </c>
      <c r="F824" s="47">
        <v>67210</v>
      </c>
      <c r="G824" s="48">
        <v>439</v>
      </c>
    </row>
    <row r="825" spans="1:7" ht="14.25" x14ac:dyDescent="0.45">
      <c r="A825" s="44" t="s">
        <v>1701</v>
      </c>
      <c r="B825" s="45">
        <v>38354</v>
      </c>
      <c r="C825" s="46">
        <v>822</v>
      </c>
      <c r="D825" s="209"/>
      <c r="E825" s="38" t="s">
        <v>1943</v>
      </c>
      <c r="F825" s="47">
        <v>48367</v>
      </c>
      <c r="G825" s="48">
        <v>640</v>
      </c>
    </row>
    <row r="826" spans="1:7" ht="14.25" x14ac:dyDescent="0.45">
      <c r="A826" s="44" t="s">
        <v>1714</v>
      </c>
      <c r="B826" s="45">
        <v>38340</v>
      </c>
      <c r="C826" s="46">
        <v>823</v>
      </c>
      <c r="D826" s="209"/>
      <c r="E826" s="38" t="s">
        <v>1948</v>
      </c>
      <c r="F826" s="47">
        <v>47979</v>
      </c>
      <c r="G826" s="48">
        <v>646</v>
      </c>
    </row>
    <row r="827" spans="1:7" ht="14.25" x14ac:dyDescent="0.45">
      <c r="A827" s="44" t="s">
        <v>1102</v>
      </c>
      <c r="B827" s="45">
        <v>38232</v>
      </c>
      <c r="C827" s="46">
        <v>824</v>
      </c>
      <c r="D827" s="209"/>
      <c r="E827" s="38" t="s">
        <v>2017</v>
      </c>
      <c r="F827" s="47">
        <v>40663</v>
      </c>
      <c r="G827" s="48">
        <v>773</v>
      </c>
    </row>
    <row r="828" spans="1:7" ht="14.25" x14ac:dyDescent="0.45">
      <c r="A828" s="44" t="s">
        <v>2013</v>
      </c>
      <c r="B828" s="45">
        <v>38158</v>
      </c>
      <c r="C828" s="46">
        <v>825</v>
      </c>
      <c r="D828" s="209"/>
      <c r="E828" s="38" t="s">
        <v>1414</v>
      </c>
      <c r="F828" s="47">
        <v>145565</v>
      </c>
      <c r="G828" s="48">
        <v>171</v>
      </c>
    </row>
    <row r="829" spans="1:7" ht="14.25" x14ac:dyDescent="0.45">
      <c r="A829" s="44" t="s">
        <v>1248</v>
      </c>
      <c r="B829" s="45">
        <v>38137</v>
      </c>
      <c r="C829" s="46">
        <v>826</v>
      </c>
      <c r="D829" s="209"/>
      <c r="E829" s="38" t="s">
        <v>2035</v>
      </c>
      <c r="F829" s="47">
        <v>35326</v>
      </c>
      <c r="G829" s="48">
        <v>898</v>
      </c>
    </row>
    <row r="830" spans="1:7" ht="14.25" x14ac:dyDescent="0.45">
      <c r="A830" s="44" t="s">
        <v>1551</v>
      </c>
      <c r="B830" s="45">
        <v>37962</v>
      </c>
      <c r="C830" s="46">
        <v>827</v>
      </c>
      <c r="D830" s="209"/>
      <c r="E830" s="38" t="s">
        <v>1573</v>
      </c>
      <c r="F830" s="47">
        <v>100553</v>
      </c>
      <c r="G830" s="48">
        <v>272</v>
      </c>
    </row>
    <row r="831" spans="1:7" ht="14.25" x14ac:dyDescent="0.45">
      <c r="A831" s="44" t="s">
        <v>1858</v>
      </c>
      <c r="B831" s="45">
        <v>37961</v>
      </c>
      <c r="C831" s="46">
        <v>828</v>
      </c>
      <c r="D831" s="209"/>
      <c r="E831" s="38" t="s">
        <v>1785</v>
      </c>
      <c r="F831" s="47">
        <v>66412</v>
      </c>
      <c r="G831" s="48">
        <v>450</v>
      </c>
    </row>
    <row r="832" spans="1:7" ht="14.25" x14ac:dyDescent="0.45">
      <c r="A832" s="44" t="s">
        <v>1539</v>
      </c>
      <c r="B832" s="45">
        <v>37903</v>
      </c>
      <c r="C832" s="46">
        <v>829</v>
      </c>
      <c r="D832" s="209"/>
      <c r="E832" s="38" t="s">
        <v>1558</v>
      </c>
      <c r="F832" s="47">
        <v>104962</v>
      </c>
      <c r="G832" s="48">
        <v>261</v>
      </c>
    </row>
    <row r="833" spans="1:7" ht="14.25" x14ac:dyDescent="0.45">
      <c r="A833" s="44" t="s">
        <v>1204</v>
      </c>
      <c r="B833" s="45">
        <v>37847</v>
      </c>
      <c r="C833" s="46">
        <v>830</v>
      </c>
      <c r="D833" s="209"/>
      <c r="E833" s="38" t="s">
        <v>1651</v>
      </c>
      <c r="F833" s="47">
        <v>84699</v>
      </c>
      <c r="G833" s="48">
        <v>330</v>
      </c>
    </row>
    <row r="834" spans="1:7" ht="14.25" x14ac:dyDescent="0.45">
      <c r="A834" s="44" t="s">
        <v>2036</v>
      </c>
      <c r="B834" s="45">
        <v>37833</v>
      </c>
      <c r="C834" s="46">
        <v>831</v>
      </c>
      <c r="D834" s="209"/>
      <c r="E834" s="38" t="s">
        <v>1167</v>
      </c>
      <c r="F834" s="47">
        <v>420091</v>
      </c>
      <c r="G834" s="48">
        <v>36</v>
      </c>
    </row>
    <row r="835" spans="1:7" ht="14.25" x14ac:dyDescent="0.45">
      <c r="A835" s="44" t="s">
        <v>2002</v>
      </c>
      <c r="B835" s="45">
        <v>37687</v>
      </c>
      <c r="C835" s="46">
        <v>832</v>
      </c>
      <c r="D835" s="209"/>
      <c r="E835" s="38" t="s">
        <v>2011</v>
      </c>
      <c r="F835" s="47">
        <v>41561</v>
      </c>
      <c r="G835" s="48">
        <v>755</v>
      </c>
    </row>
    <row r="836" spans="1:7" ht="14.25" x14ac:dyDescent="0.45">
      <c r="A836" s="44" t="s">
        <v>1145</v>
      </c>
      <c r="B836" s="45">
        <v>37678</v>
      </c>
      <c r="C836" s="46">
        <v>833</v>
      </c>
      <c r="D836" s="209"/>
      <c r="E836" s="38" t="s">
        <v>1886</v>
      </c>
      <c r="F836" s="47">
        <v>55057</v>
      </c>
      <c r="G836" s="48">
        <v>545</v>
      </c>
    </row>
    <row r="837" spans="1:7" ht="14.25" x14ac:dyDescent="0.45">
      <c r="A837" s="44" t="s">
        <v>2037</v>
      </c>
      <c r="B837" s="45">
        <v>37669</v>
      </c>
      <c r="C837" s="46">
        <v>834</v>
      </c>
      <c r="D837" s="209"/>
      <c r="E837" s="38" t="s">
        <v>2006</v>
      </c>
      <c r="F837" s="47">
        <v>42080</v>
      </c>
      <c r="G837" s="48">
        <v>747</v>
      </c>
    </row>
    <row r="838" spans="1:7" ht="14.25" x14ac:dyDescent="0.45">
      <c r="A838" s="44" t="s">
        <v>1935</v>
      </c>
      <c r="B838" s="45">
        <v>37662</v>
      </c>
      <c r="C838" s="46">
        <v>835</v>
      </c>
      <c r="D838" s="209"/>
      <c r="E838" s="38" t="s">
        <v>1846</v>
      </c>
      <c r="F838" s="47">
        <v>59227</v>
      </c>
      <c r="G838" s="48">
        <v>505</v>
      </c>
    </row>
    <row r="839" spans="1:7" ht="14.25" x14ac:dyDescent="0.45">
      <c r="A839" s="44" t="s">
        <v>1685</v>
      </c>
      <c r="B839" s="45">
        <v>37660</v>
      </c>
      <c r="C839" s="46">
        <v>836</v>
      </c>
      <c r="D839" s="209"/>
      <c r="E839" s="38" t="s">
        <v>2036</v>
      </c>
      <c r="F839" s="47">
        <v>37833</v>
      </c>
      <c r="G839" s="48">
        <v>831</v>
      </c>
    </row>
    <row r="840" spans="1:7" ht="14.25" x14ac:dyDescent="0.45">
      <c r="A840" s="44" t="s">
        <v>2038</v>
      </c>
      <c r="B840" s="45">
        <v>37591</v>
      </c>
      <c r="C840" s="46">
        <v>837</v>
      </c>
      <c r="D840" s="209"/>
      <c r="E840" s="38" t="s">
        <v>1978</v>
      </c>
      <c r="F840" s="47">
        <v>44902</v>
      </c>
      <c r="G840" s="48">
        <v>693</v>
      </c>
    </row>
    <row r="841" spans="1:7" ht="14.25" x14ac:dyDescent="0.45">
      <c r="A841" s="44" t="s">
        <v>1632</v>
      </c>
      <c r="B841" s="45">
        <v>37542</v>
      </c>
      <c r="C841" s="46">
        <v>838</v>
      </c>
      <c r="D841" s="209"/>
      <c r="E841" s="38" t="s">
        <v>1699</v>
      </c>
      <c r="F841" s="47">
        <v>76868</v>
      </c>
      <c r="G841" s="48">
        <v>371</v>
      </c>
    </row>
    <row r="842" spans="1:7" ht="14.25" x14ac:dyDescent="0.45">
      <c r="A842" s="44" t="s">
        <v>2031</v>
      </c>
      <c r="B842" s="45">
        <v>37470</v>
      </c>
      <c r="C842" s="46">
        <v>839</v>
      </c>
      <c r="D842" s="209"/>
      <c r="E842" s="38" t="s">
        <v>1377</v>
      </c>
      <c r="F842" s="47">
        <v>155172</v>
      </c>
      <c r="G842" s="48">
        <v>150</v>
      </c>
    </row>
    <row r="843" spans="1:7" ht="14.25" x14ac:dyDescent="0.45">
      <c r="A843" s="44" t="s">
        <v>1155</v>
      </c>
      <c r="B843" s="45">
        <v>37440</v>
      </c>
      <c r="C843" s="46">
        <v>840</v>
      </c>
      <c r="D843" s="209"/>
      <c r="E843" s="38" t="s">
        <v>2039</v>
      </c>
      <c r="F843" s="47">
        <v>32069</v>
      </c>
      <c r="G843" s="48">
        <v>990</v>
      </c>
    </row>
    <row r="844" spans="1:7" ht="14.25" x14ac:dyDescent="0.45">
      <c r="A844" s="44" t="s">
        <v>1742</v>
      </c>
      <c r="B844" s="45">
        <v>37353</v>
      </c>
      <c r="C844" s="46">
        <v>841</v>
      </c>
      <c r="D844" s="209"/>
      <c r="E844" s="38" t="s">
        <v>1627</v>
      </c>
      <c r="F844" s="47">
        <v>88326</v>
      </c>
      <c r="G844" s="48">
        <v>313</v>
      </c>
    </row>
    <row r="845" spans="1:7" ht="14.25" x14ac:dyDescent="0.45">
      <c r="A845" s="44" t="s">
        <v>1529</v>
      </c>
      <c r="B845" s="45">
        <v>37298</v>
      </c>
      <c r="C845" s="46">
        <v>842</v>
      </c>
      <c r="D845" s="209"/>
      <c r="E845" s="38" t="s">
        <v>2033</v>
      </c>
      <c r="F845" s="47">
        <v>38705</v>
      </c>
      <c r="G845" s="48">
        <v>815</v>
      </c>
    </row>
    <row r="846" spans="1:7" ht="14.25" x14ac:dyDescent="0.45">
      <c r="A846" s="44" t="s">
        <v>1434</v>
      </c>
      <c r="B846" s="45">
        <v>37237</v>
      </c>
      <c r="C846" s="46">
        <v>843</v>
      </c>
      <c r="D846" s="209"/>
      <c r="E846" s="38" t="s">
        <v>1859</v>
      </c>
      <c r="F846" s="47">
        <v>57935</v>
      </c>
      <c r="G846" s="48">
        <v>515</v>
      </c>
    </row>
    <row r="847" spans="1:7" ht="14.25" x14ac:dyDescent="0.45">
      <c r="A847" s="44" t="s">
        <v>2032</v>
      </c>
      <c r="B847" s="45">
        <v>37234</v>
      </c>
      <c r="C847" s="46">
        <v>844</v>
      </c>
      <c r="D847" s="209"/>
      <c r="E847" s="38" t="s">
        <v>2040</v>
      </c>
      <c r="F847" s="47">
        <v>35554</v>
      </c>
      <c r="G847" s="48">
        <v>889</v>
      </c>
    </row>
    <row r="848" spans="1:7" ht="14.25" x14ac:dyDescent="0.45">
      <c r="A848" s="44" t="s">
        <v>2041</v>
      </c>
      <c r="B848" s="45">
        <v>37201</v>
      </c>
      <c r="C848" s="46">
        <v>845</v>
      </c>
      <c r="D848" s="209"/>
      <c r="E848" s="38" t="s">
        <v>1752</v>
      </c>
      <c r="F848" s="47">
        <v>69840</v>
      </c>
      <c r="G848" s="48">
        <v>422</v>
      </c>
    </row>
    <row r="849" spans="1:7" ht="14.25" x14ac:dyDescent="0.45">
      <c r="A849" s="44" t="s">
        <v>1208</v>
      </c>
      <c r="B849" s="45">
        <v>37145</v>
      </c>
      <c r="C849" s="46">
        <v>846</v>
      </c>
      <c r="D849" s="209"/>
      <c r="E849" s="38" t="s">
        <v>1934</v>
      </c>
      <c r="F849" s="47">
        <v>49556</v>
      </c>
      <c r="G849" s="48">
        <v>623</v>
      </c>
    </row>
    <row r="850" spans="1:7" ht="14.25" x14ac:dyDescent="0.45">
      <c r="A850" s="44" t="s">
        <v>1891</v>
      </c>
      <c r="B850" s="45">
        <v>37125</v>
      </c>
      <c r="C850" s="46">
        <v>847</v>
      </c>
      <c r="D850" s="209"/>
      <c r="E850" s="38" t="s">
        <v>1879</v>
      </c>
      <c r="F850" s="47">
        <v>55903</v>
      </c>
      <c r="G850" s="48">
        <v>536</v>
      </c>
    </row>
    <row r="851" spans="1:7" ht="14.25" x14ac:dyDescent="0.45">
      <c r="A851" s="44" t="s">
        <v>1479</v>
      </c>
      <c r="B851" s="45">
        <v>37123</v>
      </c>
      <c r="C851" s="46">
        <v>848</v>
      </c>
      <c r="D851" s="209"/>
      <c r="E851" s="38" t="s">
        <v>1483</v>
      </c>
      <c r="F851" s="47">
        <v>126164</v>
      </c>
      <c r="G851" s="48">
        <v>214</v>
      </c>
    </row>
    <row r="852" spans="1:7" ht="14.25" x14ac:dyDescent="0.45">
      <c r="A852" s="44" t="s">
        <v>1583</v>
      </c>
      <c r="B852" s="45">
        <v>37116</v>
      </c>
      <c r="C852" s="46">
        <v>849</v>
      </c>
      <c r="D852" s="209"/>
      <c r="E852" s="38" t="s">
        <v>1293</v>
      </c>
      <c r="F852" s="47">
        <v>201650</v>
      </c>
      <c r="G852" s="48">
        <v>103</v>
      </c>
    </row>
    <row r="853" spans="1:7" ht="14.25" x14ac:dyDescent="0.45">
      <c r="A853" s="44" t="s">
        <v>1425</v>
      </c>
      <c r="B853" s="45">
        <v>37050</v>
      </c>
      <c r="C853" s="46">
        <v>850</v>
      </c>
      <c r="D853" s="209"/>
      <c r="E853" s="38" t="s">
        <v>1712</v>
      </c>
      <c r="F853" s="47">
        <v>74839</v>
      </c>
      <c r="G853" s="48">
        <v>383</v>
      </c>
    </row>
    <row r="854" spans="1:7" ht="14.25" x14ac:dyDescent="0.45">
      <c r="A854" s="44" t="s">
        <v>1232</v>
      </c>
      <c r="B854" s="45">
        <v>37032</v>
      </c>
      <c r="C854" s="46">
        <v>851</v>
      </c>
      <c r="D854" s="209"/>
      <c r="E854" s="38" t="s">
        <v>1367</v>
      </c>
      <c r="F854" s="47">
        <v>158241</v>
      </c>
      <c r="G854" s="48">
        <v>145</v>
      </c>
    </row>
    <row r="855" spans="1:7" ht="14.25" x14ac:dyDescent="0.45">
      <c r="A855" s="44" t="s">
        <v>1147</v>
      </c>
      <c r="B855" s="45">
        <v>37021</v>
      </c>
      <c r="C855" s="46">
        <v>852</v>
      </c>
      <c r="D855" s="209"/>
      <c r="E855" s="38" t="s">
        <v>1549</v>
      </c>
      <c r="F855" s="47">
        <v>107244</v>
      </c>
      <c r="G855" s="48">
        <v>254</v>
      </c>
    </row>
    <row r="856" spans="1:7" ht="14.25" x14ac:dyDescent="0.45">
      <c r="A856" s="44" t="s">
        <v>2077</v>
      </c>
      <c r="B856" s="45">
        <v>36948</v>
      </c>
      <c r="C856" s="46">
        <v>853</v>
      </c>
      <c r="D856" s="209"/>
      <c r="E856" s="38" t="s">
        <v>1725</v>
      </c>
      <c r="F856" s="47">
        <v>72642</v>
      </c>
      <c r="G856" s="48">
        <v>396</v>
      </c>
    </row>
    <row r="857" spans="1:7" ht="14.25" x14ac:dyDescent="0.45">
      <c r="A857" s="44" t="s">
        <v>1595</v>
      </c>
      <c r="B857" s="45">
        <v>36874</v>
      </c>
      <c r="C857" s="46">
        <v>854</v>
      </c>
      <c r="D857" s="209"/>
      <c r="E857" s="38" t="s">
        <v>1916</v>
      </c>
      <c r="F857" s="47">
        <v>51797</v>
      </c>
      <c r="G857" s="48">
        <v>584</v>
      </c>
    </row>
    <row r="858" spans="1:7" ht="14.25" x14ac:dyDescent="0.45">
      <c r="A858" s="44" t="s">
        <v>1242</v>
      </c>
      <c r="B858" s="45">
        <v>36862</v>
      </c>
      <c r="C858" s="46">
        <v>855</v>
      </c>
      <c r="D858" s="209"/>
      <c r="E858" s="38" t="s">
        <v>1909</v>
      </c>
      <c r="F858" s="47">
        <v>52490</v>
      </c>
      <c r="G858" s="48">
        <v>575</v>
      </c>
    </row>
    <row r="859" spans="1:7" ht="14.25" x14ac:dyDescent="0.45">
      <c r="A859" s="44" t="s">
        <v>1259</v>
      </c>
      <c r="B859" s="45">
        <v>36841</v>
      </c>
      <c r="C859" s="46">
        <v>856</v>
      </c>
      <c r="D859" s="209"/>
      <c r="E859" s="38" t="s">
        <v>2003</v>
      </c>
      <c r="F859" s="47">
        <v>42281</v>
      </c>
      <c r="G859" s="48">
        <v>743</v>
      </c>
    </row>
    <row r="860" spans="1:7" ht="14.25" x14ac:dyDescent="0.45">
      <c r="A860" s="44" t="s">
        <v>1628</v>
      </c>
      <c r="B860" s="45">
        <v>36833</v>
      </c>
      <c r="C860" s="46">
        <v>857</v>
      </c>
      <c r="D860" s="209"/>
      <c r="E860" s="38" t="s">
        <v>1969</v>
      </c>
      <c r="F860" s="47">
        <v>45850</v>
      </c>
      <c r="G860" s="48">
        <v>682</v>
      </c>
    </row>
    <row r="861" spans="1:7" ht="14.25" x14ac:dyDescent="0.45">
      <c r="A861" s="44" t="s">
        <v>1950</v>
      </c>
      <c r="B861" s="45">
        <v>36814</v>
      </c>
      <c r="C861" s="46">
        <v>858</v>
      </c>
      <c r="D861" s="209"/>
      <c r="E861" s="38" t="s">
        <v>1098</v>
      </c>
      <c r="F861" s="47">
        <v>2376206</v>
      </c>
      <c r="G861" s="48">
        <v>1</v>
      </c>
    </row>
    <row r="862" spans="1:7" ht="14.25" x14ac:dyDescent="0.45">
      <c r="A862" s="44" t="s">
        <v>2042</v>
      </c>
      <c r="B862" s="45">
        <v>36813</v>
      </c>
      <c r="C862" s="46">
        <v>859</v>
      </c>
      <c r="D862" s="209"/>
      <c r="E862" s="38" t="s">
        <v>1974</v>
      </c>
      <c r="F862" s="47">
        <v>45689</v>
      </c>
      <c r="G862" s="48">
        <v>687</v>
      </c>
    </row>
    <row r="863" spans="1:7" ht="14.25" x14ac:dyDescent="0.45">
      <c r="A863" s="44" t="s">
        <v>1256</v>
      </c>
      <c r="B863" s="45">
        <v>36764</v>
      </c>
      <c r="C863" s="46">
        <v>860</v>
      </c>
      <c r="D863" s="209"/>
      <c r="E863" s="38" t="s">
        <v>1365</v>
      </c>
      <c r="F863" s="47">
        <v>159363</v>
      </c>
      <c r="G863" s="48">
        <v>144</v>
      </c>
    </row>
    <row r="864" spans="1:7" ht="14.25" x14ac:dyDescent="0.45">
      <c r="A864" s="44" t="s">
        <v>1784</v>
      </c>
      <c r="B864" s="45">
        <v>36729</v>
      </c>
      <c r="C864" s="46">
        <v>861</v>
      </c>
      <c r="D864" s="209"/>
      <c r="E864" s="38" t="s">
        <v>1836</v>
      </c>
      <c r="F864" s="47">
        <v>60045</v>
      </c>
      <c r="G864" s="48">
        <v>497</v>
      </c>
    </row>
    <row r="865" spans="1:7" ht="14.25" x14ac:dyDescent="0.45">
      <c r="A865" s="44" t="s">
        <v>1633</v>
      </c>
      <c r="B865" s="45">
        <v>36716</v>
      </c>
      <c r="C865" s="46">
        <v>862</v>
      </c>
      <c r="D865" s="209"/>
      <c r="E865" s="38" t="s">
        <v>1995</v>
      </c>
      <c r="F865" s="47">
        <v>42839</v>
      </c>
      <c r="G865" s="48">
        <v>726</v>
      </c>
    </row>
    <row r="866" spans="1:7" ht="14.25" x14ac:dyDescent="0.45">
      <c r="A866" s="44" t="s">
        <v>1852</v>
      </c>
      <c r="B866" s="45">
        <v>36694</v>
      </c>
      <c r="C866" s="46">
        <v>863</v>
      </c>
      <c r="D866" s="209"/>
      <c r="E866" s="38" t="s">
        <v>2042</v>
      </c>
      <c r="F866" s="47">
        <v>36813</v>
      </c>
      <c r="G866" s="48">
        <v>859</v>
      </c>
    </row>
    <row r="867" spans="1:7" ht="14.25" x14ac:dyDescent="0.45">
      <c r="A867" s="44" t="s">
        <v>1238</v>
      </c>
      <c r="B867" s="45">
        <v>36546</v>
      </c>
      <c r="C867" s="46">
        <v>864</v>
      </c>
      <c r="D867" s="209"/>
      <c r="E867" s="38" t="s">
        <v>1554</v>
      </c>
      <c r="F867" s="47">
        <v>106631</v>
      </c>
      <c r="G867" s="48">
        <v>257</v>
      </c>
    </row>
    <row r="868" spans="1:7" ht="14.25" x14ac:dyDescent="0.45">
      <c r="A868" s="44" t="s">
        <v>2026</v>
      </c>
      <c r="B868" s="45">
        <v>36539</v>
      </c>
      <c r="C868" s="46">
        <v>865</v>
      </c>
      <c r="D868" s="209"/>
      <c r="E868" s="38" t="s">
        <v>1814</v>
      </c>
      <c r="F868" s="47">
        <v>62234</v>
      </c>
      <c r="G868" s="48">
        <v>481</v>
      </c>
    </row>
    <row r="869" spans="1:7" ht="14.25" x14ac:dyDescent="0.45">
      <c r="A869" s="44" t="s">
        <v>2030</v>
      </c>
      <c r="B869" s="45">
        <v>36531</v>
      </c>
      <c r="C869" s="46">
        <v>866</v>
      </c>
      <c r="D869" s="209"/>
      <c r="E869" s="38" t="s">
        <v>2022</v>
      </c>
      <c r="F869" s="47">
        <v>40203</v>
      </c>
      <c r="G869" s="48">
        <v>785</v>
      </c>
    </row>
    <row r="870" spans="1:7" ht="14.25" x14ac:dyDescent="0.45">
      <c r="A870" s="44" t="s">
        <v>1956</v>
      </c>
      <c r="B870" s="45">
        <v>36442</v>
      </c>
      <c r="C870" s="46">
        <v>867</v>
      </c>
      <c r="D870" s="209"/>
      <c r="E870" s="38" t="s">
        <v>2043</v>
      </c>
      <c r="F870" s="47">
        <v>34435</v>
      </c>
      <c r="G870" s="48">
        <v>928</v>
      </c>
    </row>
    <row r="871" spans="1:7" ht="14.25" x14ac:dyDescent="0.45">
      <c r="A871" s="44" t="s">
        <v>1225</v>
      </c>
      <c r="B871" s="45">
        <v>36439</v>
      </c>
      <c r="C871" s="46">
        <v>868</v>
      </c>
      <c r="D871" s="209"/>
      <c r="E871" s="38" t="s">
        <v>1446</v>
      </c>
      <c r="F871" s="47">
        <v>134443</v>
      </c>
      <c r="G871" s="48">
        <v>189</v>
      </c>
    </row>
    <row r="872" spans="1:7" ht="14.25" x14ac:dyDescent="0.45">
      <c r="A872" s="44" t="s">
        <v>1704</v>
      </c>
      <c r="B872" s="45">
        <v>36433</v>
      </c>
      <c r="C872" s="46">
        <v>869</v>
      </c>
      <c r="D872" s="209"/>
      <c r="E872" s="38" t="s">
        <v>1975</v>
      </c>
      <c r="F872" s="47">
        <v>45349</v>
      </c>
      <c r="G872" s="48">
        <v>689</v>
      </c>
    </row>
    <row r="873" spans="1:7" ht="14.25" x14ac:dyDescent="0.45">
      <c r="A873" s="44" t="s">
        <v>1421</v>
      </c>
      <c r="B873" s="45">
        <v>36422</v>
      </c>
      <c r="C873" s="46">
        <v>870</v>
      </c>
      <c r="D873" s="209"/>
      <c r="E873" s="38" t="s">
        <v>1602</v>
      </c>
      <c r="F873" s="47">
        <v>93817</v>
      </c>
      <c r="G873" s="48">
        <v>292</v>
      </c>
    </row>
    <row r="874" spans="1:7" ht="14.25" x14ac:dyDescent="0.45">
      <c r="A874" s="44" t="s">
        <v>1954</v>
      </c>
      <c r="B874" s="45">
        <v>36421</v>
      </c>
      <c r="C874" s="46">
        <v>871</v>
      </c>
      <c r="D874" s="209"/>
      <c r="E874" s="38" t="s">
        <v>2044</v>
      </c>
      <c r="F874" s="47">
        <v>34812</v>
      </c>
      <c r="G874" s="48">
        <v>909</v>
      </c>
    </row>
    <row r="875" spans="1:7" ht="14.25" x14ac:dyDescent="0.45">
      <c r="A875" s="44" t="s">
        <v>1415</v>
      </c>
      <c r="B875" s="45">
        <v>36390</v>
      </c>
      <c r="C875" s="46">
        <v>872</v>
      </c>
      <c r="D875" s="209"/>
      <c r="E875" s="38" t="s">
        <v>2009</v>
      </c>
      <c r="F875" s="47">
        <v>41863</v>
      </c>
      <c r="G875" s="48">
        <v>751</v>
      </c>
    </row>
    <row r="876" spans="1:7" ht="14.25" x14ac:dyDescent="0.45">
      <c r="A876" s="44" t="s">
        <v>1773</v>
      </c>
      <c r="B876" s="45">
        <v>36288</v>
      </c>
      <c r="C876" s="46">
        <v>873</v>
      </c>
      <c r="D876" s="209"/>
      <c r="E876" s="38" t="s">
        <v>1653</v>
      </c>
      <c r="F876" s="47">
        <v>84353</v>
      </c>
      <c r="G876" s="48">
        <v>331</v>
      </c>
    </row>
    <row r="877" spans="1:7" ht="14.25" x14ac:dyDescent="0.45">
      <c r="A877" s="44" t="s">
        <v>2045</v>
      </c>
      <c r="B877" s="45">
        <v>36285</v>
      </c>
      <c r="C877" s="46">
        <v>874</v>
      </c>
      <c r="D877" s="209"/>
      <c r="E877" s="38" t="s">
        <v>1992</v>
      </c>
      <c r="F877" s="47">
        <v>43331</v>
      </c>
      <c r="G877" s="48">
        <v>720</v>
      </c>
    </row>
    <row r="878" spans="1:7" ht="14.25" x14ac:dyDescent="0.45">
      <c r="A878" s="44" t="s">
        <v>2046</v>
      </c>
      <c r="B878" s="45">
        <v>36242</v>
      </c>
      <c r="C878" s="46">
        <v>875</v>
      </c>
      <c r="D878" s="209"/>
      <c r="E878" s="38" t="s">
        <v>1433</v>
      </c>
      <c r="F878" s="47">
        <v>138742</v>
      </c>
      <c r="G878" s="48">
        <v>181</v>
      </c>
    </row>
    <row r="879" spans="1:7" ht="14.25" x14ac:dyDescent="0.45">
      <c r="A879" s="44" t="s">
        <v>1116</v>
      </c>
      <c r="B879" s="45">
        <v>36079</v>
      </c>
      <c r="C879" s="46">
        <v>876</v>
      </c>
      <c r="D879" s="209"/>
      <c r="E879" s="38" t="s">
        <v>1960</v>
      </c>
      <c r="F879" s="47">
        <v>46662</v>
      </c>
      <c r="G879" s="48">
        <v>668</v>
      </c>
    </row>
    <row r="880" spans="1:7" ht="14.25" x14ac:dyDescent="0.45">
      <c r="A880" s="44" t="s">
        <v>1963</v>
      </c>
      <c r="B880" s="45">
        <v>36037</v>
      </c>
      <c r="C880" s="46">
        <v>877</v>
      </c>
      <c r="D880" s="209"/>
      <c r="E880" s="38" t="s">
        <v>1326</v>
      </c>
      <c r="F880" s="47">
        <v>181417</v>
      </c>
      <c r="G880" s="48">
        <v>122</v>
      </c>
    </row>
    <row r="881" spans="1:7" ht="14.25" x14ac:dyDescent="0.45">
      <c r="A881" s="44" t="s">
        <v>1728</v>
      </c>
      <c r="B881" s="45">
        <v>36024</v>
      </c>
      <c r="C881" s="46">
        <v>878</v>
      </c>
      <c r="D881" s="209"/>
      <c r="E881" s="38" t="s">
        <v>1724</v>
      </c>
      <c r="F881" s="47">
        <v>72892</v>
      </c>
      <c r="G881" s="48">
        <v>395</v>
      </c>
    </row>
    <row r="882" spans="1:7" ht="14.25" x14ac:dyDescent="0.45">
      <c r="A882" s="44" t="s">
        <v>2021</v>
      </c>
      <c r="B882" s="45">
        <v>35980</v>
      </c>
      <c r="C882" s="46">
        <v>879</v>
      </c>
      <c r="D882" s="209"/>
      <c r="E882" s="38" t="s">
        <v>1201</v>
      </c>
      <c r="F882" s="47">
        <v>312899</v>
      </c>
      <c r="G882" s="48">
        <v>54</v>
      </c>
    </row>
    <row r="883" spans="1:7" ht="14.25" x14ac:dyDescent="0.45">
      <c r="A883" s="44" t="s">
        <v>1576</v>
      </c>
      <c r="B883" s="45">
        <v>35839</v>
      </c>
      <c r="C883" s="46">
        <v>880</v>
      </c>
      <c r="D883" s="209"/>
      <c r="E883" s="38" t="s">
        <v>1853</v>
      </c>
      <c r="F883" s="47">
        <v>58687</v>
      </c>
      <c r="G883" s="48">
        <v>510</v>
      </c>
    </row>
    <row r="884" spans="1:7" ht="14.25" x14ac:dyDescent="0.45">
      <c r="A884" s="44" t="s">
        <v>2061</v>
      </c>
      <c r="B884" s="45">
        <v>35718</v>
      </c>
      <c r="C884" s="46">
        <v>881</v>
      </c>
      <c r="D884" s="209"/>
      <c r="E884" s="38" t="s">
        <v>1398</v>
      </c>
      <c r="F884" s="47">
        <v>149802</v>
      </c>
      <c r="G884" s="48">
        <v>162</v>
      </c>
    </row>
    <row r="885" spans="1:7" ht="14.25" x14ac:dyDescent="0.45">
      <c r="A885" s="44" t="s">
        <v>2016</v>
      </c>
      <c r="B885" s="45">
        <v>35715</v>
      </c>
      <c r="C885" s="46">
        <v>882</v>
      </c>
      <c r="D885" s="209"/>
      <c r="E885" s="38" t="s">
        <v>1997</v>
      </c>
      <c r="F885" s="47">
        <v>42669</v>
      </c>
      <c r="G885" s="48">
        <v>730</v>
      </c>
    </row>
    <row r="886" spans="1:7" ht="14.25" x14ac:dyDescent="0.45">
      <c r="A886" s="44" t="s">
        <v>2047</v>
      </c>
      <c r="B886" s="45">
        <v>35701</v>
      </c>
      <c r="C886" s="46">
        <v>883</v>
      </c>
      <c r="D886" s="209"/>
      <c r="E886" s="38" t="s">
        <v>1794</v>
      </c>
      <c r="F886" s="47">
        <v>65814</v>
      </c>
      <c r="G886" s="48">
        <v>456</v>
      </c>
    </row>
    <row r="887" spans="1:7" ht="14.25" x14ac:dyDescent="0.45">
      <c r="A887" s="44" t="s">
        <v>1912</v>
      </c>
      <c r="B887" s="45">
        <v>35648</v>
      </c>
      <c r="C887" s="46">
        <v>884</v>
      </c>
      <c r="D887" s="209"/>
      <c r="E887" s="38" t="s">
        <v>1990</v>
      </c>
      <c r="F887" s="47">
        <v>43430</v>
      </c>
      <c r="G887" s="48">
        <v>718</v>
      </c>
    </row>
    <row r="888" spans="1:7" ht="14.25" x14ac:dyDescent="0.45">
      <c r="A888" s="44" t="s">
        <v>1294</v>
      </c>
      <c r="B888" s="45">
        <v>35616</v>
      </c>
      <c r="C888" s="46">
        <v>885</v>
      </c>
      <c r="D888" s="209"/>
      <c r="E888" s="38" t="s">
        <v>2047</v>
      </c>
      <c r="F888" s="47">
        <v>35701</v>
      </c>
      <c r="G888" s="48">
        <v>883</v>
      </c>
    </row>
    <row r="889" spans="1:7" ht="14.25" x14ac:dyDescent="0.45">
      <c r="A889" s="44" t="s">
        <v>2093</v>
      </c>
      <c r="B889" s="45">
        <v>35610</v>
      </c>
      <c r="C889" s="46">
        <v>886</v>
      </c>
      <c r="D889" s="209"/>
      <c r="E889" s="38" t="s">
        <v>1957</v>
      </c>
      <c r="F889" s="47">
        <v>47235</v>
      </c>
      <c r="G889" s="48">
        <v>658</v>
      </c>
    </row>
    <row r="890" spans="1:7" ht="14.25" x14ac:dyDescent="0.45">
      <c r="A890" s="44" t="s">
        <v>1711</v>
      </c>
      <c r="B890" s="45">
        <v>35599</v>
      </c>
      <c r="C890" s="46">
        <v>887</v>
      </c>
      <c r="D890" s="209"/>
      <c r="E890" s="38" t="s">
        <v>1272</v>
      </c>
      <c r="F890" s="47">
        <v>215640</v>
      </c>
      <c r="G890" s="48">
        <v>92</v>
      </c>
    </row>
    <row r="891" spans="1:7" ht="14.25" x14ac:dyDescent="0.45">
      <c r="A891" s="44" t="s">
        <v>2034</v>
      </c>
      <c r="B891" s="45">
        <v>35565</v>
      </c>
      <c r="C891" s="46">
        <v>888</v>
      </c>
      <c r="D891" s="209"/>
      <c r="E891" s="38" t="s">
        <v>1882</v>
      </c>
      <c r="F891" s="47">
        <v>55391</v>
      </c>
      <c r="G891" s="48">
        <v>541</v>
      </c>
    </row>
    <row r="892" spans="1:7" ht="14.25" x14ac:dyDescent="0.45">
      <c r="A892" s="44" t="s">
        <v>2040</v>
      </c>
      <c r="B892" s="45">
        <v>35554</v>
      </c>
      <c r="C892" s="46">
        <v>889</v>
      </c>
      <c r="D892" s="209"/>
      <c r="E892" s="38" t="s">
        <v>1636</v>
      </c>
      <c r="F892" s="47">
        <v>87373</v>
      </c>
      <c r="G892" s="48">
        <v>319</v>
      </c>
    </row>
    <row r="893" spans="1:7" ht="14.25" x14ac:dyDescent="0.45">
      <c r="A893" s="44" t="s">
        <v>1423</v>
      </c>
      <c r="B893" s="45">
        <v>35539</v>
      </c>
      <c r="C893" s="46">
        <v>890</v>
      </c>
      <c r="D893" s="209"/>
      <c r="E893" s="38" t="s">
        <v>1705</v>
      </c>
      <c r="F893" s="47">
        <v>76539</v>
      </c>
      <c r="G893" s="48">
        <v>375</v>
      </c>
    </row>
    <row r="894" spans="1:7" ht="14.25" x14ac:dyDescent="0.45">
      <c r="A894" s="44" t="s">
        <v>1327</v>
      </c>
      <c r="B894" s="45">
        <v>35521</v>
      </c>
      <c r="C894" s="46">
        <v>891</v>
      </c>
      <c r="D894" s="209"/>
      <c r="E894" s="38" t="s">
        <v>1917</v>
      </c>
      <c r="F894" s="47">
        <v>51500</v>
      </c>
      <c r="G894" s="48">
        <v>591</v>
      </c>
    </row>
    <row r="895" spans="1:7" ht="14.25" x14ac:dyDescent="0.45">
      <c r="A895" s="44" t="s">
        <v>1872</v>
      </c>
      <c r="B895" s="45">
        <v>35464</v>
      </c>
      <c r="C895" s="46">
        <v>892</v>
      </c>
      <c r="D895" s="209"/>
      <c r="E895" s="38" t="s">
        <v>1966</v>
      </c>
      <c r="F895" s="47">
        <v>46412</v>
      </c>
      <c r="G895" s="48">
        <v>675</v>
      </c>
    </row>
    <row r="896" spans="1:7" ht="14.25" x14ac:dyDescent="0.45">
      <c r="A896" s="44" t="s">
        <v>2012</v>
      </c>
      <c r="B896" s="45">
        <v>35453</v>
      </c>
      <c r="C896" s="46">
        <v>893</v>
      </c>
      <c r="D896" s="209"/>
      <c r="E896" s="38" t="s">
        <v>2041</v>
      </c>
      <c r="F896" s="47">
        <v>37201</v>
      </c>
      <c r="G896" s="48">
        <v>845</v>
      </c>
    </row>
    <row r="897" spans="1:7" ht="14.25" x14ac:dyDescent="0.45">
      <c r="A897" s="44" t="s">
        <v>1442</v>
      </c>
      <c r="B897" s="45">
        <v>35442</v>
      </c>
      <c r="C897" s="46">
        <v>894</v>
      </c>
      <c r="D897" s="209"/>
      <c r="E897" s="38" t="s">
        <v>1774</v>
      </c>
      <c r="F897" s="47">
        <v>67208</v>
      </c>
      <c r="G897" s="48">
        <v>440</v>
      </c>
    </row>
    <row r="898" spans="1:7" ht="14.25" x14ac:dyDescent="0.45">
      <c r="A898" s="44" t="s">
        <v>2000</v>
      </c>
      <c r="B898" s="45">
        <v>35400</v>
      </c>
      <c r="C898" s="46">
        <v>895</v>
      </c>
      <c r="D898" s="209"/>
      <c r="E898" s="38" t="s">
        <v>1123</v>
      </c>
      <c r="F898" s="47">
        <v>720370</v>
      </c>
      <c r="G898" s="48">
        <v>13</v>
      </c>
    </row>
    <row r="899" spans="1:7" ht="14.25" x14ac:dyDescent="0.45">
      <c r="A899" s="44" t="s">
        <v>1588</v>
      </c>
      <c r="B899" s="45">
        <v>35389</v>
      </c>
      <c r="C899" s="46">
        <v>896</v>
      </c>
      <c r="D899" s="209"/>
      <c r="E899" s="38" t="s">
        <v>2048</v>
      </c>
      <c r="F899" s="47">
        <v>33914</v>
      </c>
      <c r="G899" s="48">
        <v>946</v>
      </c>
    </row>
    <row r="900" spans="1:7" ht="14.25" x14ac:dyDescent="0.45">
      <c r="A900" s="44" t="s">
        <v>1533</v>
      </c>
      <c r="B900" s="45">
        <v>35387</v>
      </c>
      <c r="C900" s="46">
        <v>897</v>
      </c>
      <c r="D900" s="209"/>
      <c r="E900" s="38" t="s">
        <v>1659</v>
      </c>
      <c r="F900" s="47">
        <v>83437</v>
      </c>
      <c r="G900" s="48">
        <v>336</v>
      </c>
    </row>
    <row r="901" spans="1:7" ht="14.25" x14ac:dyDescent="0.45">
      <c r="A901" s="44" t="s">
        <v>2035</v>
      </c>
      <c r="B901" s="45">
        <v>35326</v>
      </c>
      <c r="C901" s="46">
        <v>898</v>
      </c>
      <c r="D901" s="209"/>
      <c r="E901" s="38" t="s">
        <v>1125</v>
      </c>
      <c r="F901" s="47">
        <v>710696</v>
      </c>
      <c r="G901" s="48">
        <v>14</v>
      </c>
    </row>
    <row r="902" spans="1:7" ht="14.25" x14ac:dyDescent="0.45">
      <c r="A902" s="44" t="s">
        <v>1967</v>
      </c>
      <c r="B902" s="45">
        <v>35282</v>
      </c>
      <c r="C902" s="46">
        <v>899</v>
      </c>
      <c r="D902" s="209"/>
      <c r="E902" s="38" t="s">
        <v>1134</v>
      </c>
      <c r="F902" s="47">
        <v>644368</v>
      </c>
      <c r="G902" s="48">
        <v>19</v>
      </c>
    </row>
    <row r="903" spans="1:7" ht="14.25" x14ac:dyDescent="0.45">
      <c r="A903" s="44" t="s">
        <v>1472</v>
      </c>
      <c r="B903" s="45">
        <v>35227</v>
      </c>
      <c r="C903" s="46">
        <v>900</v>
      </c>
      <c r="D903" s="209"/>
      <c r="E903" s="38" t="s">
        <v>1678</v>
      </c>
      <c r="F903" s="47">
        <v>81191</v>
      </c>
      <c r="G903" s="48">
        <v>347</v>
      </c>
    </row>
    <row r="904" spans="1:7" ht="14.25" x14ac:dyDescent="0.45">
      <c r="A904" s="44" t="s">
        <v>1939</v>
      </c>
      <c r="B904" s="45">
        <v>35196</v>
      </c>
      <c r="C904" s="46">
        <v>901</v>
      </c>
      <c r="D904" s="209"/>
      <c r="E904" s="38" t="s">
        <v>1754</v>
      </c>
      <c r="F904" s="47">
        <v>69810</v>
      </c>
      <c r="G904" s="48">
        <v>423</v>
      </c>
    </row>
    <row r="905" spans="1:7" ht="14.25" x14ac:dyDescent="0.45">
      <c r="A905" s="44" t="s">
        <v>1267</v>
      </c>
      <c r="B905" s="45">
        <v>35101</v>
      </c>
      <c r="C905" s="46">
        <v>902</v>
      </c>
      <c r="D905" s="209"/>
      <c r="E905" s="38" t="s">
        <v>1193</v>
      </c>
      <c r="F905" s="47">
        <v>325169</v>
      </c>
      <c r="G905" s="48">
        <v>50</v>
      </c>
    </row>
    <row r="906" spans="1:7" ht="14.25" x14ac:dyDescent="0.45">
      <c r="A906" s="44" t="s">
        <v>1470</v>
      </c>
      <c r="B906" s="45">
        <v>35074</v>
      </c>
      <c r="C906" s="46">
        <v>903</v>
      </c>
      <c r="D906" s="209"/>
      <c r="E906" s="38" t="s">
        <v>1778</v>
      </c>
      <c r="F906" s="47">
        <v>66853</v>
      </c>
      <c r="G906" s="48">
        <v>444</v>
      </c>
    </row>
    <row r="907" spans="1:7" ht="14.25" x14ac:dyDescent="0.45">
      <c r="A907" s="44" t="s">
        <v>2049</v>
      </c>
      <c r="B907" s="45">
        <v>35001</v>
      </c>
      <c r="C907" s="46">
        <v>904</v>
      </c>
      <c r="D907" s="209"/>
      <c r="E907" s="38" t="s">
        <v>1445</v>
      </c>
      <c r="F907" s="47">
        <v>136095</v>
      </c>
      <c r="G907" s="48">
        <v>188</v>
      </c>
    </row>
    <row r="908" spans="1:7" ht="14.25" x14ac:dyDescent="0.45">
      <c r="A908" s="44" t="s">
        <v>1137</v>
      </c>
      <c r="B908" s="45">
        <v>34999</v>
      </c>
      <c r="C908" s="46">
        <v>905</v>
      </c>
      <c r="D908" s="209"/>
      <c r="E908" s="38" t="s">
        <v>2050</v>
      </c>
      <c r="F908" s="47">
        <v>33339</v>
      </c>
      <c r="G908" s="48">
        <v>960</v>
      </c>
    </row>
    <row r="909" spans="1:7" ht="14.25" x14ac:dyDescent="0.45">
      <c r="A909" s="44" t="s">
        <v>1896</v>
      </c>
      <c r="B909" s="45">
        <v>34970</v>
      </c>
      <c r="C909" s="46">
        <v>906</v>
      </c>
      <c r="D909" s="209"/>
      <c r="E909" s="38" t="s">
        <v>1925</v>
      </c>
      <c r="F909" s="47">
        <v>50454</v>
      </c>
      <c r="G909" s="48">
        <v>612</v>
      </c>
    </row>
    <row r="910" spans="1:7" ht="14.25" x14ac:dyDescent="0.45">
      <c r="A910" s="44" t="s">
        <v>1904</v>
      </c>
      <c r="B910" s="45">
        <v>34888</v>
      </c>
      <c r="C910" s="46">
        <v>907</v>
      </c>
      <c r="D910" s="209"/>
      <c r="E910" s="38" t="s">
        <v>1845</v>
      </c>
      <c r="F910" s="47">
        <v>59609</v>
      </c>
      <c r="G910" s="48">
        <v>504</v>
      </c>
    </row>
    <row r="911" spans="1:7" ht="14.25" x14ac:dyDescent="0.45">
      <c r="A911" s="44" t="s">
        <v>1265</v>
      </c>
      <c r="B911" s="45">
        <v>34824</v>
      </c>
      <c r="C911" s="46">
        <v>908</v>
      </c>
      <c r="D911" s="209"/>
      <c r="E911" s="38" t="s">
        <v>1357</v>
      </c>
      <c r="F911" s="47">
        <v>162933</v>
      </c>
      <c r="G911" s="48">
        <v>139</v>
      </c>
    </row>
    <row r="912" spans="1:7" ht="14.25" x14ac:dyDescent="0.45">
      <c r="A912" s="44" t="s">
        <v>2044</v>
      </c>
      <c r="B912" s="45">
        <v>34812</v>
      </c>
      <c r="C912" s="46">
        <v>909</v>
      </c>
      <c r="D912" s="209"/>
      <c r="E912" s="38" t="s">
        <v>1191</v>
      </c>
      <c r="F912" s="47">
        <v>335663</v>
      </c>
      <c r="G912" s="48">
        <v>49</v>
      </c>
    </row>
    <row r="913" spans="1:7" ht="14.25" x14ac:dyDescent="0.45">
      <c r="A913" s="44" t="s">
        <v>1454</v>
      </c>
      <c r="B913" s="45">
        <v>34788</v>
      </c>
      <c r="C913" s="46">
        <v>910</v>
      </c>
      <c r="D913" s="209"/>
      <c r="E913" s="38" t="s">
        <v>1812</v>
      </c>
      <c r="F913" s="47">
        <v>62534</v>
      </c>
      <c r="G913" s="48">
        <v>477</v>
      </c>
    </row>
    <row r="914" spans="1:7" ht="14.25" x14ac:dyDescent="0.45">
      <c r="A914" s="44" t="s">
        <v>1820</v>
      </c>
      <c r="B914" s="45">
        <v>34786</v>
      </c>
      <c r="C914" s="46">
        <v>911</v>
      </c>
      <c r="D914" s="209"/>
      <c r="E914" s="38" t="s">
        <v>1877</v>
      </c>
      <c r="F914" s="47">
        <v>55973</v>
      </c>
      <c r="G914" s="48">
        <v>535</v>
      </c>
    </row>
    <row r="915" spans="1:7" ht="14.25" x14ac:dyDescent="0.45">
      <c r="A915" s="44" t="s">
        <v>1550</v>
      </c>
      <c r="B915" s="45">
        <v>34770</v>
      </c>
      <c r="C915" s="46">
        <v>912</v>
      </c>
      <c r="D915" s="209"/>
      <c r="E915" s="38" t="s">
        <v>1589</v>
      </c>
      <c r="F915" s="47">
        <v>98610</v>
      </c>
      <c r="G915" s="48">
        <v>283</v>
      </c>
    </row>
    <row r="916" spans="1:7" ht="14.25" x14ac:dyDescent="0.45">
      <c r="A916" s="44" t="s">
        <v>2087</v>
      </c>
      <c r="B916" s="45">
        <v>34763</v>
      </c>
      <c r="C916" s="46">
        <v>913</v>
      </c>
      <c r="D916" s="209"/>
      <c r="E916" s="38" t="s">
        <v>1929</v>
      </c>
      <c r="F916" s="47">
        <v>50026</v>
      </c>
      <c r="G916" s="48">
        <v>616</v>
      </c>
    </row>
    <row r="917" spans="1:7" ht="14.25" x14ac:dyDescent="0.45">
      <c r="A917" s="44" t="s">
        <v>1220</v>
      </c>
      <c r="B917" s="45">
        <v>34736</v>
      </c>
      <c r="C917" s="46">
        <v>914</v>
      </c>
      <c r="D917" s="209"/>
      <c r="E917" s="38" t="s">
        <v>2037</v>
      </c>
      <c r="F917" s="47">
        <v>37669</v>
      </c>
      <c r="G917" s="48">
        <v>834</v>
      </c>
    </row>
    <row r="918" spans="1:7" ht="14.25" x14ac:dyDescent="0.45">
      <c r="A918" s="44" t="s">
        <v>1525</v>
      </c>
      <c r="B918" s="45">
        <v>34698</v>
      </c>
      <c r="C918" s="46">
        <v>915</v>
      </c>
      <c r="D918" s="209"/>
      <c r="E918" s="38" t="s">
        <v>1987</v>
      </c>
      <c r="F918" s="47">
        <v>43770</v>
      </c>
      <c r="G918" s="48">
        <v>711</v>
      </c>
    </row>
    <row r="919" spans="1:7" ht="14.25" x14ac:dyDescent="0.45">
      <c r="A919" s="44" t="s">
        <v>2059</v>
      </c>
      <c r="B919" s="45">
        <v>34692</v>
      </c>
      <c r="C919" s="46">
        <v>916</v>
      </c>
      <c r="D919" s="209"/>
      <c r="E919" s="38" t="s">
        <v>1973</v>
      </c>
      <c r="F919" s="47">
        <v>45763</v>
      </c>
      <c r="G919" s="48">
        <v>686</v>
      </c>
    </row>
    <row r="920" spans="1:7" ht="14.25" x14ac:dyDescent="0.45">
      <c r="A920" s="44" t="s">
        <v>2051</v>
      </c>
      <c r="B920" s="45">
        <v>34684</v>
      </c>
      <c r="C920" s="46">
        <v>917</v>
      </c>
      <c r="D920" s="209"/>
      <c r="E920" s="38" t="s">
        <v>2052</v>
      </c>
      <c r="F920" s="47">
        <v>32333</v>
      </c>
      <c r="G920" s="48">
        <v>982</v>
      </c>
    </row>
    <row r="921" spans="1:7" ht="14.25" x14ac:dyDescent="0.45">
      <c r="A921" s="44" t="s">
        <v>2005</v>
      </c>
      <c r="B921" s="45">
        <v>34682</v>
      </c>
      <c r="C921" s="46">
        <v>918</v>
      </c>
      <c r="D921" s="209"/>
      <c r="E921" s="38" t="s">
        <v>1494</v>
      </c>
      <c r="F921" s="47">
        <v>123952</v>
      </c>
      <c r="G921" s="48">
        <v>221</v>
      </c>
    </row>
    <row r="922" spans="1:7" ht="14.25" x14ac:dyDescent="0.45">
      <c r="A922" s="44" t="s">
        <v>1745</v>
      </c>
      <c r="B922" s="45">
        <v>34675</v>
      </c>
      <c r="C922" s="46">
        <v>919</v>
      </c>
      <c r="D922" s="209"/>
      <c r="E922" s="38" t="s">
        <v>1363</v>
      </c>
      <c r="F922" s="47">
        <v>159989</v>
      </c>
      <c r="G922" s="48">
        <v>143</v>
      </c>
    </row>
    <row r="923" spans="1:7" ht="14.25" x14ac:dyDescent="0.45">
      <c r="A923" s="44" t="s">
        <v>1362</v>
      </c>
      <c r="B923" s="45">
        <v>34674</v>
      </c>
      <c r="C923" s="46">
        <v>920</v>
      </c>
      <c r="D923" s="209"/>
      <c r="E923" s="38" t="s">
        <v>2038</v>
      </c>
      <c r="F923" s="47">
        <v>37591</v>
      </c>
      <c r="G923" s="48">
        <v>837</v>
      </c>
    </row>
    <row r="924" spans="1:7" ht="14.25" x14ac:dyDescent="0.45">
      <c r="A924" s="44" t="s">
        <v>1498</v>
      </c>
      <c r="B924" s="45">
        <v>34650</v>
      </c>
      <c r="C924" s="46">
        <v>921</v>
      </c>
      <c r="D924" s="209"/>
      <c r="E924" s="38" t="s">
        <v>1647</v>
      </c>
      <c r="F924" s="47">
        <v>85037</v>
      </c>
      <c r="G924" s="48">
        <v>327</v>
      </c>
    </row>
    <row r="925" spans="1:7" ht="14.25" x14ac:dyDescent="0.45">
      <c r="A925" s="44" t="s">
        <v>1413</v>
      </c>
      <c r="B925" s="45">
        <v>34615</v>
      </c>
      <c r="C925" s="46">
        <v>922</v>
      </c>
      <c r="D925" s="209"/>
      <c r="E925" s="38" t="s">
        <v>1648</v>
      </c>
      <c r="F925" s="47">
        <v>84926</v>
      </c>
      <c r="G925" s="48">
        <v>328</v>
      </c>
    </row>
    <row r="926" spans="1:7" ht="14.25" x14ac:dyDescent="0.45">
      <c r="A926" s="44" t="s">
        <v>1298</v>
      </c>
      <c r="B926" s="45">
        <v>34575</v>
      </c>
      <c r="C926" s="46">
        <v>923</v>
      </c>
      <c r="D926" s="209"/>
      <c r="E926" s="38" t="s">
        <v>1634</v>
      </c>
      <c r="F926" s="47">
        <v>87728</v>
      </c>
      <c r="G926" s="48">
        <v>318</v>
      </c>
    </row>
    <row r="927" spans="1:7" ht="14.25" x14ac:dyDescent="0.45">
      <c r="A927" s="44" t="s">
        <v>1507</v>
      </c>
      <c r="B927" s="45">
        <v>34541</v>
      </c>
      <c r="C927" s="46">
        <v>924</v>
      </c>
      <c r="D927" s="209"/>
      <c r="E927" s="38" t="s">
        <v>1866</v>
      </c>
      <c r="F927" s="47">
        <v>57163</v>
      </c>
      <c r="G927" s="48">
        <v>525</v>
      </c>
    </row>
    <row r="928" spans="1:7" ht="14.25" x14ac:dyDescent="0.45">
      <c r="A928" s="44" t="s">
        <v>2028</v>
      </c>
      <c r="B928" s="45">
        <v>34498</v>
      </c>
      <c r="C928" s="46">
        <v>925</v>
      </c>
      <c r="D928" s="209"/>
      <c r="E928" s="38" t="s">
        <v>2023</v>
      </c>
      <c r="F928" s="47">
        <v>40030</v>
      </c>
      <c r="G928" s="48">
        <v>789</v>
      </c>
    </row>
    <row r="929" spans="1:7" ht="14.25" x14ac:dyDescent="0.45">
      <c r="A929" s="44" t="s">
        <v>1871</v>
      </c>
      <c r="B929" s="45">
        <v>34472</v>
      </c>
      <c r="C929" s="46">
        <v>926</v>
      </c>
      <c r="D929" s="209"/>
      <c r="E929" s="38" t="s">
        <v>1996</v>
      </c>
      <c r="F929" s="47">
        <v>42820</v>
      </c>
      <c r="G929" s="48">
        <v>727</v>
      </c>
    </row>
    <row r="930" spans="1:7" ht="14.25" x14ac:dyDescent="0.45">
      <c r="A930" s="44" t="s">
        <v>1895</v>
      </c>
      <c r="B930" s="45">
        <v>34472</v>
      </c>
      <c r="C930" s="46">
        <v>927</v>
      </c>
      <c r="D930" s="209"/>
      <c r="E930" s="38" t="s">
        <v>2025</v>
      </c>
      <c r="F930" s="47">
        <v>39402</v>
      </c>
      <c r="G930" s="48">
        <v>797</v>
      </c>
    </row>
    <row r="931" spans="1:7" ht="14.25" x14ac:dyDescent="0.45">
      <c r="A931" s="44" t="s">
        <v>2043</v>
      </c>
      <c r="B931" s="45">
        <v>34435</v>
      </c>
      <c r="C931" s="46">
        <v>928</v>
      </c>
      <c r="D931" s="209"/>
      <c r="E931" s="38" t="s">
        <v>1983</v>
      </c>
      <c r="F931" s="47">
        <v>44570</v>
      </c>
      <c r="G931" s="48">
        <v>703</v>
      </c>
    </row>
    <row r="932" spans="1:7" ht="14.25" x14ac:dyDescent="0.45">
      <c r="A932" s="44" t="s">
        <v>1681</v>
      </c>
      <c r="B932" s="45">
        <v>34430</v>
      </c>
      <c r="C932" s="46">
        <v>929</v>
      </c>
      <c r="D932" s="209"/>
      <c r="E932" s="38" t="s">
        <v>1926</v>
      </c>
      <c r="F932" s="47">
        <v>50351</v>
      </c>
      <c r="G932" s="48">
        <v>613</v>
      </c>
    </row>
    <row r="933" spans="1:7" ht="14.25" x14ac:dyDescent="0.45">
      <c r="A933" s="44" t="s">
        <v>1804</v>
      </c>
      <c r="B933" s="45">
        <v>34374</v>
      </c>
      <c r="C933" s="46">
        <v>930</v>
      </c>
      <c r="D933" s="209"/>
      <c r="E933" s="38" t="s">
        <v>2051</v>
      </c>
      <c r="F933" s="47">
        <v>34684</v>
      </c>
      <c r="G933" s="48">
        <v>917</v>
      </c>
    </row>
    <row r="934" spans="1:7" ht="14.25" x14ac:dyDescent="0.45">
      <c r="A934" s="44" t="s">
        <v>2053</v>
      </c>
      <c r="B934" s="45">
        <v>34352</v>
      </c>
      <c r="C934" s="46">
        <v>931</v>
      </c>
      <c r="D934" s="209"/>
      <c r="E934" s="38" t="s">
        <v>1923</v>
      </c>
      <c r="F934" s="47">
        <v>50628</v>
      </c>
      <c r="G934" s="48">
        <v>608</v>
      </c>
    </row>
    <row r="935" spans="1:7" ht="14.25" x14ac:dyDescent="0.45">
      <c r="A935" s="44" t="s">
        <v>1850</v>
      </c>
      <c r="B935" s="45">
        <v>34345</v>
      </c>
      <c r="C935" s="46">
        <v>932</v>
      </c>
      <c r="D935" s="209"/>
      <c r="E935" s="38" t="s">
        <v>1608</v>
      </c>
      <c r="F935" s="47">
        <v>92834</v>
      </c>
      <c r="G935" s="48">
        <v>297</v>
      </c>
    </row>
    <row r="936" spans="1:7" ht="14.25" x14ac:dyDescent="0.45">
      <c r="A936" s="44" t="s">
        <v>1994</v>
      </c>
      <c r="B936" s="45">
        <v>34278</v>
      </c>
      <c r="C936" s="46">
        <v>933</v>
      </c>
      <c r="D936" s="209"/>
      <c r="E936" s="38" t="s">
        <v>1381</v>
      </c>
      <c r="F936" s="47">
        <v>154516</v>
      </c>
      <c r="G936" s="48">
        <v>152</v>
      </c>
    </row>
    <row r="937" spans="1:7" ht="14.25" x14ac:dyDescent="0.45">
      <c r="A937" s="44" t="s">
        <v>2054</v>
      </c>
      <c r="B937" s="45">
        <v>34251</v>
      </c>
      <c r="C937" s="46">
        <v>934</v>
      </c>
      <c r="D937" s="209"/>
      <c r="E937" s="38" t="s">
        <v>1152</v>
      </c>
      <c r="F937" s="47">
        <v>501307</v>
      </c>
      <c r="G937" s="48">
        <v>28</v>
      </c>
    </row>
    <row r="938" spans="1:7" ht="14.25" x14ac:dyDescent="0.45">
      <c r="A938" s="44" t="s">
        <v>1164</v>
      </c>
      <c r="B938" s="45">
        <v>34233</v>
      </c>
      <c r="C938" s="46">
        <v>935</v>
      </c>
      <c r="D938" s="209"/>
      <c r="E938" s="38" t="s">
        <v>1897</v>
      </c>
      <c r="F938" s="47">
        <v>54401</v>
      </c>
      <c r="G938" s="48">
        <v>557</v>
      </c>
    </row>
    <row r="939" spans="1:7" ht="14.25" x14ac:dyDescent="0.45">
      <c r="A939" s="44" t="s">
        <v>1767</v>
      </c>
      <c r="B939" s="45">
        <v>34084</v>
      </c>
      <c r="C939" s="46">
        <v>936</v>
      </c>
      <c r="D939" s="209"/>
      <c r="E939" s="38" t="s">
        <v>1311</v>
      </c>
      <c r="F939" s="47">
        <v>190760</v>
      </c>
      <c r="G939" s="48">
        <v>113</v>
      </c>
    </row>
    <row r="940" spans="1:7" ht="14.25" x14ac:dyDescent="0.45">
      <c r="A940" s="44" t="s">
        <v>1999</v>
      </c>
      <c r="B940" s="45">
        <v>34079</v>
      </c>
      <c r="C940" s="46">
        <v>937</v>
      </c>
      <c r="D940" s="209"/>
      <c r="E940" s="38" t="s">
        <v>2049</v>
      </c>
      <c r="F940" s="47">
        <v>35001</v>
      </c>
      <c r="G940" s="48">
        <v>904</v>
      </c>
    </row>
    <row r="941" spans="1:7" ht="14.25" x14ac:dyDescent="0.45">
      <c r="A941" s="44" t="s">
        <v>2055</v>
      </c>
      <c r="B941" s="45">
        <v>34068</v>
      </c>
      <c r="C941" s="46">
        <v>938</v>
      </c>
      <c r="D941" s="209"/>
      <c r="E941" s="38" t="s">
        <v>2027</v>
      </c>
      <c r="F941" s="47">
        <v>39166</v>
      </c>
      <c r="G941" s="48">
        <v>801</v>
      </c>
    </row>
    <row r="942" spans="1:7" ht="14.25" x14ac:dyDescent="0.45">
      <c r="A942" s="44" t="s">
        <v>1808</v>
      </c>
      <c r="B942" s="45">
        <v>34050</v>
      </c>
      <c r="C942" s="46">
        <v>939</v>
      </c>
      <c r="D942" s="209"/>
      <c r="E942" s="38" t="s">
        <v>1565</v>
      </c>
      <c r="F942" s="47">
        <v>103216</v>
      </c>
      <c r="G942" s="48">
        <v>265</v>
      </c>
    </row>
    <row r="943" spans="1:7" ht="14.25" x14ac:dyDescent="0.45">
      <c r="A943" s="44" t="s">
        <v>1761</v>
      </c>
      <c r="B943" s="45">
        <v>34041</v>
      </c>
      <c r="C943" s="46">
        <v>940</v>
      </c>
      <c r="D943" s="209"/>
      <c r="E943" s="38" t="s">
        <v>1951</v>
      </c>
      <c r="F943" s="47">
        <v>47615</v>
      </c>
      <c r="G943" s="48">
        <v>651</v>
      </c>
    </row>
    <row r="944" spans="1:7" ht="14.25" x14ac:dyDescent="0.45">
      <c r="A944" s="44" t="s">
        <v>1700</v>
      </c>
      <c r="B944" s="45">
        <v>34032</v>
      </c>
      <c r="C944" s="46">
        <v>941</v>
      </c>
      <c r="D944" s="209"/>
      <c r="E944" s="38" t="s">
        <v>1560</v>
      </c>
      <c r="F944" s="47">
        <v>104281</v>
      </c>
      <c r="G944" s="48">
        <v>262</v>
      </c>
    </row>
    <row r="945" spans="1:7" ht="14.25" x14ac:dyDescent="0.45">
      <c r="A945" s="44" t="s">
        <v>1737</v>
      </c>
      <c r="B945" s="45">
        <v>34032</v>
      </c>
      <c r="C945" s="46">
        <v>942</v>
      </c>
      <c r="D945" s="209"/>
      <c r="E945" s="38" t="s">
        <v>1743</v>
      </c>
      <c r="F945" s="47">
        <v>70997</v>
      </c>
      <c r="G945" s="48">
        <v>414</v>
      </c>
    </row>
    <row r="946" spans="1:7" ht="14.25" x14ac:dyDescent="0.45">
      <c r="A946" s="44" t="s">
        <v>2073</v>
      </c>
      <c r="B946" s="45">
        <v>34031</v>
      </c>
      <c r="C946" s="46">
        <v>943</v>
      </c>
      <c r="D946" s="209"/>
      <c r="E946" s="38" t="s">
        <v>1770</v>
      </c>
      <c r="F946" s="47">
        <v>67570</v>
      </c>
      <c r="G946" s="48">
        <v>438</v>
      </c>
    </row>
    <row r="947" spans="1:7" ht="14.25" x14ac:dyDescent="0.45">
      <c r="A947" s="44" t="s">
        <v>1243</v>
      </c>
      <c r="B947" s="45">
        <v>33962</v>
      </c>
      <c r="C947" s="46">
        <v>944</v>
      </c>
      <c r="D947" s="209"/>
      <c r="E947" s="38" t="s">
        <v>1233</v>
      </c>
      <c r="F947" s="47">
        <v>254121</v>
      </c>
      <c r="G947" s="48">
        <v>71</v>
      </c>
    </row>
    <row r="948" spans="1:7" ht="14.25" x14ac:dyDescent="0.45">
      <c r="A948" s="44" t="s">
        <v>1888</v>
      </c>
      <c r="B948" s="45">
        <v>33922</v>
      </c>
      <c r="C948" s="46">
        <v>945</v>
      </c>
      <c r="D948" s="209"/>
      <c r="E948" s="38" t="s">
        <v>1959</v>
      </c>
      <c r="F948" s="47">
        <v>46682</v>
      </c>
      <c r="G948" s="48">
        <v>667</v>
      </c>
    </row>
    <row r="949" spans="1:7" ht="14.25" x14ac:dyDescent="0.45">
      <c r="A949" s="44" t="s">
        <v>2048</v>
      </c>
      <c r="B949" s="45">
        <v>33914</v>
      </c>
      <c r="C949" s="46">
        <v>946</v>
      </c>
      <c r="D949" s="209"/>
      <c r="E949" s="38" t="s">
        <v>1673</v>
      </c>
      <c r="F949" s="47">
        <v>81824</v>
      </c>
      <c r="G949" s="48">
        <v>344</v>
      </c>
    </row>
    <row r="950" spans="1:7" ht="14.25" x14ac:dyDescent="0.45">
      <c r="A950" s="44" t="s">
        <v>2019</v>
      </c>
      <c r="B950" s="45">
        <v>33868</v>
      </c>
      <c r="C950" s="46">
        <v>947</v>
      </c>
      <c r="D950" s="209"/>
      <c r="E950" s="38" t="s">
        <v>1405</v>
      </c>
      <c r="F950" s="47">
        <v>147906</v>
      </c>
      <c r="G950" s="48">
        <v>166</v>
      </c>
    </row>
    <row r="951" spans="1:7" ht="14.25" x14ac:dyDescent="0.45">
      <c r="A951" s="44" t="s">
        <v>1815</v>
      </c>
      <c r="B951" s="45">
        <v>33843</v>
      </c>
      <c r="C951" s="46">
        <v>948</v>
      </c>
      <c r="D951" s="209"/>
      <c r="E951" s="38" t="s">
        <v>1355</v>
      </c>
      <c r="F951" s="47">
        <v>163036</v>
      </c>
      <c r="G951" s="48">
        <v>138</v>
      </c>
    </row>
    <row r="952" spans="1:7" ht="14.25" x14ac:dyDescent="0.45">
      <c r="A952" s="44" t="s">
        <v>1931</v>
      </c>
      <c r="B952" s="45">
        <v>33797</v>
      </c>
      <c r="C952" s="46">
        <v>949</v>
      </c>
      <c r="D952" s="209"/>
      <c r="E952" s="38" t="s">
        <v>1792</v>
      </c>
      <c r="F952" s="47">
        <v>65817</v>
      </c>
      <c r="G952" s="48">
        <v>455</v>
      </c>
    </row>
    <row r="953" spans="1:7" ht="14.25" x14ac:dyDescent="0.45">
      <c r="A953" s="44" t="s">
        <v>2024</v>
      </c>
      <c r="B953" s="45">
        <v>33797</v>
      </c>
      <c r="C953" s="46">
        <v>950</v>
      </c>
      <c r="D953" s="209"/>
      <c r="E953" s="38" t="s">
        <v>1496</v>
      </c>
      <c r="F953" s="47">
        <v>122447</v>
      </c>
      <c r="G953" s="48">
        <v>222</v>
      </c>
    </row>
    <row r="954" spans="1:7" ht="14.25" x14ac:dyDescent="0.45">
      <c r="A954" s="44" t="s">
        <v>1642</v>
      </c>
      <c r="B954" s="45">
        <v>33773</v>
      </c>
      <c r="C954" s="46">
        <v>951</v>
      </c>
      <c r="D954" s="209"/>
      <c r="E954" s="38" t="s">
        <v>37</v>
      </c>
      <c r="F954" s="47">
        <v>242432</v>
      </c>
      <c r="G954" s="48">
        <v>76</v>
      </c>
    </row>
    <row r="955" spans="1:7" ht="14.25" x14ac:dyDescent="0.45">
      <c r="A955" s="44" t="s">
        <v>1553</v>
      </c>
      <c r="B955" s="45">
        <v>33745</v>
      </c>
      <c r="C955" s="46">
        <v>952</v>
      </c>
      <c r="D955" s="209"/>
      <c r="E955" s="38" t="s">
        <v>1643</v>
      </c>
      <c r="F955" s="47">
        <v>86228</v>
      </c>
      <c r="G955" s="48">
        <v>324</v>
      </c>
    </row>
    <row r="956" spans="1:7" ht="14.25" x14ac:dyDescent="0.45">
      <c r="A956" s="44" t="s">
        <v>1972</v>
      </c>
      <c r="B956" s="45">
        <v>33717</v>
      </c>
      <c r="C956" s="46">
        <v>953</v>
      </c>
      <c r="D956" s="209"/>
      <c r="E956" s="38" t="s">
        <v>1429</v>
      </c>
      <c r="F956" s="47">
        <v>138811</v>
      </c>
      <c r="G956" s="48">
        <v>179</v>
      </c>
    </row>
    <row r="957" spans="1:7" ht="14.25" x14ac:dyDescent="0.45">
      <c r="A957" s="44" t="s">
        <v>1126</v>
      </c>
      <c r="B957" s="45">
        <v>33508</v>
      </c>
      <c r="C957" s="46">
        <v>954</v>
      </c>
      <c r="D957" s="209"/>
      <c r="E957" s="38" t="s">
        <v>1353</v>
      </c>
      <c r="F957" s="47">
        <v>163481</v>
      </c>
      <c r="G957" s="48">
        <v>137</v>
      </c>
    </row>
    <row r="958" spans="1:7" ht="14.25" x14ac:dyDescent="0.45">
      <c r="A958" s="44" t="s">
        <v>1542</v>
      </c>
      <c r="B958" s="45">
        <v>33494</v>
      </c>
      <c r="C958" s="46">
        <v>955</v>
      </c>
      <c r="D958" s="209"/>
      <c r="E958" s="38" t="s">
        <v>1545</v>
      </c>
      <c r="F958" s="47">
        <v>107866</v>
      </c>
      <c r="G958" s="48">
        <v>252</v>
      </c>
    </row>
    <row r="959" spans="1:7" ht="14.25" x14ac:dyDescent="0.45">
      <c r="A959" s="44" t="s">
        <v>1726</v>
      </c>
      <c r="B959" s="45">
        <v>33464</v>
      </c>
      <c r="C959" s="46">
        <v>956</v>
      </c>
      <c r="D959" s="209"/>
      <c r="E959" s="38" t="s">
        <v>1749</v>
      </c>
      <c r="F959" s="47">
        <v>70123</v>
      </c>
      <c r="G959" s="48">
        <v>418</v>
      </c>
    </row>
    <row r="960" spans="1:7" ht="14.25" x14ac:dyDescent="0.45">
      <c r="A960" s="44" t="s">
        <v>1224</v>
      </c>
      <c r="B960" s="45">
        <v>33441</v>
      </c>
      <c r="C960" s="46">
        <v>957</v>
      </c>
      <c r="D960" s="209"/>
      <c r="E960" s="38" t="s">
        <v>2015</v>
      </c>
      <c r="F960" s="47">
        <v>41053</v>
      </c>
      <c r="G960" s="48">
        <v>764</v>
      </c>
    </row>
    <row r="961" spans="1:7" ht="14.25" x14ac:dyDescent="0.45">
      <c r="A961" s="44" t="s">
        <v>1135</v>
      </c>
      <c r="B961" s="45">
        <v>33411</v>
      </c>
      <c r="C961" s="46">
        <v>958</v>
      </c>
      <c r="D961" s="209"/>
      <c r="E961" s="38" t="s">
        <v>1873</v>
      </c>
      <c r="F961" s="47">
        <v>56153</v>
      </c>
      <c r="G961" s="48">
        <v>531</v>
      </c>
    </row>
    <row r="962" spans="1:7" ht="14.25" x14ac:dyDescent="0.45">
      <c r="A962" s="44" t="s">
        <v>1786</v>
      </c>
      <c r="B962" s="45">
        <v>33348</v>
      </c>
      <c r="C962" s="46">
        <v>959</v>
      </c>
      <c r="D962" s="209"/>
      <c r="E962" s="38" t="s">
        <v>1556</v>
      </c>
      <c r="F962" s="47">
        <v>105804</v>
      </c>
      <c r="G962" s="48">
        <v>259</v>
      </c>
    </row>
    <row r="963" spans="1:7" ht="14.25" x14ac:dyDescent="0.45">
      <c r="A963" s="44" t="s">
        <v>2050</v>
      </c>
      <c r="B963" s="45">
        <v>33339</v>
      </c>
      <c r="C963" s="46">
        <v>960</v>
      </c>
      <c r="D963" s="209"/>
      <c r="E963" s="38" t="s">
        <v>1342</v>
      </c>
      <c r="F963" s="47">
        <v>170635</v>
      </c>
      <c r="G963" s="48">
        <v>131</v>
      </c>
    </row>
    <row r="964" spans="1:7" ht="14.25" x14ac:dyDescent="0.45">
      <c r="A964" s="44" t="s">
        <v>2086</v>
      </c>
      <c r="B964" s="45">
        <v>33239</v>
      </c>
      <c r="C964" s="46">
        <v>961</v>
      </c>
      <c r="D964" s="209"/>
      <c r="E964" s="38" t="s">
        <v>2053</v>
      </c>
      <c r="F964" s="47">
        <v>34352</v>
      </c>
      <c r="G964" s="48">
        <v>931</v>
      </c>
    </row>
    <row r="965" spans="1:7" ht="14.25" x14ac:dyDescent="0.45">
      <c r="A965" s="44" t="s">
        <v>1751</v>
      </c>
      <c r="B965" s="45">
        <v>33209</v>
      </c>
      <c r="C965" s="46">
        <v>962</v>
      </c>
      <c r="D965" s="209"/>
      <c r="E965" s="38" t="s">
        <v>20</v>
      </c>
      <c r="F965" s="47">
        <v>188464</v>
      </c>
      <c r="G965" s="48">
        <v>115</v>
      </c>
    </row>
    <row r="966" spans="1:7" ht="14.25" x14ac:dyDescent="0.45">
      <c r="A966" s="44" t="s">
        <v>2056</v>
      </c>
      <c r="B966" s="45">
        <v>33202</v>
      </c>
      <c r="C966" s="46">
        <v>963</v>
      </c>
      <c r="D966" s="209"/>
      <c r="E966" s="38" t="s">
        <v>1497</v>
      </c>
      <c r="F966" s="47">
        <v>121684</v>
      </c>
      <c r="G966" s="48">
        <v>223</v>
      </c>
    </row>
    <row r="967" spans="1:7" ht="14.25" x14ac:dyDescent="0.45">
      <c r="A967" s="44" t="s">
        <v>1731</v>
      </c>
      <c r="B967" s="45">
        <v>33194</v>
      </c>
      <c r="C967" s="46">
        <v>964</v>
      </c>
      <c r="D967" s="209"/>
      <c r="E967" s="38" t="s">
        <v>1899</v>
      </c>
      <c r="F967" s="47">
        <v>54343</v>
      </c>
      <c r="G967" s="48">
        <v>558</v>
      </c>
    </row>
    <row r="968" spans="1:7" ht="14.25" x14ac:dyDescent="0.45">
      <c r="A968" s="44" t="s">
        <v>1913</v>
      </c>
      <c r="B968" s="45">
        <v>33126</v>
      </c>
      <c r="C968" s="46">
        <v>965</v>
      </c>
      <c r="D968" s="209"/>
      <c r="E968" s="38" t="s">
        <v>1136</v>
      </c>
      <c r="F968" s="47">
        <v>639515</v>
      </c>
      <c r="G968" s="48">
        <v>20</v>
      </c>
    </row>
    <row r="969" spans="1:7" ht="14.25" x14ac:dyDescent="0.45">
      <c r="A969" s="44" t="s">
        <v>1629</v>
      </c>
      <c r="B969" s="45">
        <v>33068</v>
      </c>
      <c r="C969" s="46">
        <v>966</v>
      </c>
      <c r="D969" s="209"/>
      <c r="E969" s="38" t="s">
        <v>1993</v>
      </c>
      <c r="F969" s="47">
        <v>43310</v>
      </c>
      <c r="G969" s="48">
        <v>721</v>
      </c>
    </row>
    <row r="970" spans="1:7" ht="14.25" x14ac:dyDescent="0.45">
      <c r="A970" s="44" t="s">
        <v>1292</v>
      </c>
      <c r="B970" s="45">
        <v>33040</v>
      </c>
      <c r="C970" s="46">
        <v>967</v>
      </c>
      <c r="D970" s="209"/>
      <c r="E970" s="38" t="s">
        <v>2054</v>
      </c>
      <c r="F970" s="47">
        <v>34251</v>
      </c>
      <c r="G970" s="48">
        <v>934</v>
      </c>
    </row>
    <row r="971" spans="1:7" ht="14.25" x14ac:dyDescent="0.45">
      <c r="A971" s="44" t="s">
        <v>1941</v>
      </c>
      <c r="B971" s="45">
        <v>32953</v>
      </c>
      <c r="C971" s="46">
        <v>968</v>
      </c>
      <c r="D971" s="209"/>
      <c r="E971" s="38" t="s">
        <v>1945</v>
      </c>
      <c r="F971" s="47">
        <v>48355</v>
      </c>
      <c r="G971" s="48">
        <v>641</v>
      </c>
    </row>
    <row r="972" spans="1:7" ht="14.25" x14ac:dyDescent="0.45">
      <c r="A972" s="44" t="s">
        <v>1582</v>
      </c>
      <c r="B972" s="45">
        <v>32925</v>
      </c>
      <c r="C972" s="46">
        <v>969</v>
      </c>
      <c r="D972" s="209"/>
      <c r="E972" s="38" t="s">
        <v>1887</v>
      </c>
      <c r="F972" s="47">
        <v>54987</v>
      </c>
      <c r="G972" s="48">
        <v>546</v>
      </c>
    </row>
    <row r="973" spans="1:7" ht="14.25" x14ac:dyDescent="0.45">
      <c r="A973" s="44" t="s">
        <v>2020</v>
      </c>
      <c r="B973" s="45">
        <v>32864</v>
      </c>
      <c r="C973" s="46">
        <v>970</v>
      </c>
      <c r="D973" s="209"/>
      <c r="E973" s="38" t="s">
        <v>1953</v>
      </c>
      <c r="F973" s="47">
        <v>47503</v>
      </c>
      <c r="G973" s="48">
        <v>653</v>
      </c>
    </row>
    <row r="974" spans="1:7" ht="14.25" x14ac:dyDescent="0.45">
      <c r="A974" s="44" t="s">
        <v>1572</v>
      </c>
      <c r="B974" s="45">
        <v>32772</v>
      </c>
      <c r="C974" s="46">
        <v>971</v>
      </c>
      <c r="D974" s="209"/>
      <c r="E974" s="38" t="s">
        <v>1961</v>
      </c>
      <c r="F974" s="47">
        <v>46605</v>
      </c>
      <c r="G974" s="48">
        <v>670</v>
      </c>
    </row>
    <row r="975" spans="1:7" ht="14.25" x14ac:dyDescent="0.45">
      <c r="A975" s="44" t="s">
        <v>1626</v>
      </c>
      <c r="B975" s="45">
        <v>32735</v>
      </c>
      <c r="C975" s="46">
        <v>972</v>
      </c>
      <c r="D975" s="209"/>
      <c r="E975" s="38" t="s">
        <v>1875</v>
      </c>
      <c r="F975" s="47">
        <v>56068</v>
      </c>
      <c r="G975" s="48">
        <v>533</v>
      </c>
    </row>
    <row r="976" spans="1:7" ht="14.25" x14ac:dyDescent="0.45">
      <c r="A976" s="44" t="s">
        <v>1296</v>
      </c>
      <c r="B976" s="45">
        <v>32676</v>
      </c>
      <c r="C976" s="46">
        <v>973</v>
      </c>
      <c r="D976" s="209"/>
      <c r="E976" s="38" t="s">
        <v>1910</v>
      </c>
      <c r="F976" s="47">
        <v>52483</v>
      </c>
      <c r="G976" s="48">
        <v>576</v>
      </c>
    </row>
    <row r="977" spans="1:7" ht="14.25" x14ac:dyDescent="0.45">
      <c r="A977" s="44" t="s">
        <v>1656</v>
      </c>
      <c r="B977" s="45">
        <v>32672</v>
      </c>
      <c r="C977" s="46">
        <v>974</v>
      </c>
      <c r="D977" s="209"/>
      <c r="E977" s="38" t="s">
        <v>1103</v>
      </c>
      <c r="F977" s="47">
        <v>1534042</v>
      </c>
      <c r="G977" s="48">
        <v>3</v>
      </c>
    </row>
    <row r="978" spans="1:7" ht="14.25" x14ac:dyDescent="0.45">
      <c r="A978" s="44" t="s">
        <v>2018</v>
      </c>
      <c r="B978" s="45">
        <v>32654</v>
      </c>
      <c r="C978" s="46">
        <v>975</v>
      </c>
      <c r="D978" s="209"/>
      <c r="E978" s="38" t="s">
        <v>1532</v>
      </c>
      <c r="F978" s="47">
        <v>112216</v>
      </c>
      <c r="G978" s="48">
        <v>245</v>
      </c>
    </row>
    <row r="979" spans="1:7" ht="14.25" x14ac:dyDescent="0.45">
      <c r="A979" s="44" t="s">
        <v>1710</v>
      </c>
      <c r="B979" s="45">
        <v>32644</v>
      </c>
      <c r="C979" s="46">
        <v>976</v>
      </c>
      <c r="D979" s="209"/>
      <c r="E979" s="38" t="s">
        <v>1486</v>
      </c>
      <c r="F979" s="47">
        <v>125627</v>
      </c>
      <c r="G979" s="48">
        <v>216</v>
      </c>
    </row>
    <row r="980" spans="1:7" ht="14.25" x14ac:dyDescent="0.45">
      <c r="A980" s="44" t="s">
        <v>1817</v>
      </c>
      <c r="B980" s="45">
        <v>32567</v>
      </c>
      <c r="C980" s="46">
        <v>977</v>
      </c>
      <c r="D980" s="209"/>
      <c r="E980" s="38" t="s">
        <v>1117</v>
      </c>
      <c r="F980" s="47">
        <v>783051</v>
      </c>
      <c r="G980" s="48">
        <v>10</v>
      </c>
    </row>
    <row r="981" spans="1:7" ht="14.25" x14ac:dyDescent="0.45">
      <c r="A981" s="44" t="s">
        <v>1763</v>
      </c>
      <c r="B981" s="45">
        <v>32466</v>
      </c>
      <c r="C981" s="46">
        <v>978</v>
      </c>
      <c r="D981" s="209"/>
      <c r="E981" s="38" t="s">
        <v>1988</v>
      </c>
      <c r="F981" s="47">
        <v>43762</v>
      </c>
      <c r="G981" s="48">
        <v>712</v>
      </c>
    </row>
    <row r="982" spans="1:7" ht="14.25" x14ac:dyDescent="0.45">
      <c r="A982" s="44" t="s">
        <v>1401</v>
      </c>
      <c r="B982" s="45">
        <v>32433</v>
      </c>
      <c r="C982" s="46">
        <v>979</v>
      </c>
      <c r="D982" s="209"/>
      <c r="E982" s="38" t="s">
        <v>1780</v>
      </c>
      <c r="F982" s="47">
        <v>66738</v>
      </c>
      <c r="G982" s="48">
        <v>445</v>
      </c>
    </row>
    <row r="983" spans="1:7" ht="14.25" x14ac:dyDescent="0.45">
      <c r="A983" s="44" t="s">
        <v>2081</v>
      </c>
      <c r="B983" s="45">
        <v>32386</v>
      </c>
      <c r="C983" s="46">
        <v>980</v>
      </c>
      <c r="D983" s="209"/>
      <c r="E983" s="38" t="s">
        <v>1759</v>
      </c>
      <c r="F983" s="47">
        <v>68905</v>
      </c>
      <c r="G983" s="48">
        <v>427</v>
      </c>
    </row>
    <row r="984" spans="1:7" ht="14.25" x14ac:dyDescent="0.45">
      <c r="A984" s="44" t="s">
        <v>1645</v>
      </c>
      <c r="B984" s="45">
        <v>32377</v>
      </c>
      <c r="C984" s="46">
        <v>981</v>
      </c>
      <c r="D984" s="209"/>
      <c r="E984" s="38" t="s">
        <v>1661</v>
      </c>
      <c r="F984" s="47">
        <v>83112</v>
      </c>
      <c r="G984" s="48">
        <v>337</v>
      </c>
    </row>
    <row r="985" spans="1:7" ht="14.25" x14ac:dyDescent="0.45">
      <c r="A985" s="44" t="s">
        <v>2052</v>
      </c>
      <c r="B985" s="45">
        <v>32333</v>
      </c>
      <c r="C985" s="46">
        <v>982</v>
      </c>
      <c r="D985" s="209"/>
      <c r="E985" s="38" t="s">
        <v>1581</v>
      </c>
      <c r="F985" s="47">
        <v>99392</v>
      </c>
      <c r="G985" s="48">
        <v>277</v>
      </c>
    </row>
    <row r="986" spans="1:7" ht="14.25" x14ac:dyDescent="0.45">
      <c r="A986" s="44" t="s">
        <v>1466</v>
      </c>
      <c r="B986" s="45">
        <v>32287</v>
      </c>
      <c r="C986" s="46">
        <v>983</v>
      </c>
      <c r="D986" s="209"/>
      <c r="E986" s="38" t="s">
        <v>1241</v>
      </c>
      <c r="F986" s="47">
        <v>247299</v>
      </c>
      <c r="G986" s="48">
        <v>75</v>
      </c>
    </row>
    <row r="987" spans="1:7" ht="14.25" x14ac:dyDescent="0.45">
      <c r="A987" s="44" t="s">
        <v>1372</v>
      </c>
      <c r="B987" s="45">
        <v>32282</v>
      </c>
      <c r="C987" s="46">
        <v>984</v>
      </c>
      <c r="D987" s="209"/>
      <c r="E987" s="38" t="s">
        <v>1980</v>
      </c>
      <c r="F987" s="47">
        <v>44830</v>
      </c>
      <c r="G987" s="48">
        <v>696</v>
      </c>
    </row>
    <row r="988" spans="1:7" ht="14.25" x14ac:dyDescent="0.45">
      <c r="A988" s="44" t="s">
        <v>1474</v>
      </c>
      <c r="B988" s="45">
        <v>32242</v>
      </c>
      <c r="C988" s="46">
        <v>985</v>
      </c>
      <c r="D988" s="209"/>
      <c r="E988" s="38" t="s">
        <v>1345</v>
      </c>
      <c r="F988" s="47">
        <v>168814</v>
      </c>
      <c r="G988" s="48">
        <v>133</v>
      </c>
    </row>
    <row r="989" spans="1:7" ht="14.25" x14ac:dyDescent="0.45">
      <c r="A989" s="44" t="s">
        <v>1611</v>
      </c>
      <c r="B989" s="45">
        <v>32228</v>
      </c>
      <c r="C989" s="46">
        <v>986</v>
      </c>
      <c r="D989" s="209"/>
      <c r="E989" s="38" t="s">
        <v>2046</v>
      </c>
      <c r="F989" s="47">
        <v>36242</v>
      </c>
      <c r="G989" s="48">
        <v>875</v>
      </c>
    </row>
    <row r="990" spans="1:7" ht="14.25" x14ac:dyDescent="0.45">
      <c r="A990" s="44" t="s">
        <v>1591</v>
      </c>
      <c r="B990" s="45">
        <v>32174</v>
      </c>
      <c r="C990" s="46">
        <v>987</v>
      </c>
      <c r="D990" s="209"/>
      <c r="E990" s="38" t="s">
        <v>1163</v>
      </c>
      <c r="F990" s="47">
        <v>440367</v>
      </c>
      <c r="G990" s="48">
        <v>34</v>
      </c>
    </row>
    <row r="991" spans="1:7" ht="14.25" x14ac:dyDescent="0.45">
      <c r="A991" s="44" t="s">
        <v>1505</v>
      </c>
      <c r="B991" s="45">
        <v>32165</v>
      </c>
      <c r="C991" s="46">
        <v>988</v>
      </c>
      <c r="D991" s="209"/>
      <c r="E991" s="38" t="s">
        <v>1970</v>
      </c>
      <c r="F991" s="47">
        <v>45815</v>
      </c>
      <c r="G991" s="48">
        <v>683</v>
      </c>
    </row>
    <row r="992" spans="1:7" ht="14.25" x14ac:dyDescent="0.45">
      <c r="A992" s="44" t="s">
        <v>1174</v>
      </c>
      <c r="B992" s="45">
        <v>32147</v>
      </c>
      <c r="C992" s="46">
        <v>989</v>
      </c>
      <c r="D992" s="209"/>
      <c r="E992" s="38" t="s">
        <v>1922</v>
      </c>
      <c r="F992" s="47">
        <v>50874</v>
      </c>
      <c r="G992" s="48">
        <v>604</v>
      </c>
    </row>
    <row r="993" spans="1:7" ht="14.25" x14ac:dyDescent="0.45">
      <c r="A993" s="44" t="s">
        <v>2039</v>
      </c>
      <c r="B993" s="45">
        <v>32069</v>
      </c>
      <c r="C993" s="46">
        <v>990</v>
      </c>
      <c r="D993" s="209"/>
      <c r="E993" s="38" t="s">
        <v>1727</v>
      </c>
      <c r="F993" s="47">
        <v>72627</v>
      </c>
      <c r="G993" s="48">
        <v>397</v>
      </c>
    </row>
    <row r="994" spans="1:7" ht="14.25" x14ac:dyDescent="0.45">
      <c r="A994" s="44" t="s">
        <v>1979</v>
      </c>
      <c r="B994" s="45">
        <v>32044</v>
      </c>
      <c r="C994" s="46">
        <v>991</v>
      </c>
      <c r="D994" s="209"/>
      <c r="E994" s="38" t="s">
        <v>1826</v>
      </c>
      <c r="F994" s="47">
        <v>61400</v>
      </c>
      <c r="G994" s="48">
        <v>491</v>
      </c>
    </row>
    <row r="995" spans="1:7" ht="14.25" x14ac:dyDescent="0.45">
      <c r="A995" s="44" t="s">
        <v>1308</v>
      </c>
      <c r="B995" s="45">
        <v>32042</v>
      </c>
      <c r="C995" s="46">
        <v>992</v>
      </c>
      <c r="D995" s="209"/>
      <c r="E995" s="38" t="s">
        <v>1985</v>
      </c>
      <c r="F995" s="47">
        <v>44245</v>
      </c>
      <c r="G995" s="48">
        <v>707</v>
      </c>
    </row>
    <row r="996" spans="1:7" ht="14.25" x14ac:dyDescent="0.45">
      <c r="A996" s="44" t="s">
        <v>1485</v>
      </c>
      <c r="B996" s="45">
        <v>32015</v>
      </c>
      <c r="C996" s="46">
        <v>993</v>
      </c>
      <c r="D996" s="209"/>
      <c r="E996" s="38" t="s">
        <v>1919</v>
      </c>
      <c r="F996" s="47">
        <v>51334</v>
      </c>
      <c r="G996" s="48">
        <v>596</v>
      </c>
    </row>
    <row r="997" spans="1:7" ht="14.25" x14ac:dyDescent="0.45">
      <c r="A997" s="44" t="s">
        <v>1261</v>
      </c>
      <c r="B997" s="45">
        <v>31995</v>
      </c>
      <c r="C997" s="46">
        <v>994</v>
      </c>
      <c r="D997" s="209"/>
      <c r="E997" s="38" t="s">
        <v>1158</v>
      </c>
      <c r="F997" s="47">
        <v>465948</v>
      </c>
      <c r="G997" s="48">
        <v>31</v>
      </c>
    </row>
    <row r="998" spans="1:7" ht="14.25" x14ac:dyDescent="0.45">
      <c r="A998" s="44" t="s">
        <v>1958</v>
      </c>
      <c r="B998" s="45">
        <v>31964</v>
      </c>
      <c r="C998" s="46">
        <v>995</v>
      </c>
      <c r="D998" s="209"/>
      <c r="E998" s="38" t="s">
        <v>2045</v>
      </c>
      <c r="F998" s="47">
        <v>36285</v>
      </c>
      <c r="G998" s="48">
        <v>874</v>
      </c>
    </row>
    <row r="999" spans="1:7" ht="14.25" x14ac:dyDescent="0.45">
      <c r="A999" s="44" t="s">
        <v>1889</v>
      </c>
      <c r="B999" s="45">
        <v>31940</v>
      </c>
      <c r="C999" s="46">
        <v>996</v>
      </c>
      <c r="D999" s="209"/>
      <c r="E999" s="38" t="s">
        <v>1971</v>
      </c>
      <c r="F999" s="47">
        <v>45806</v>
      </c>
      <c r="G999" s="48">
        <v>684</v>
      </c>
    </row>
    <row r="1000" spans="1:7" ht="14.25" x14ac:dyDescent="0.45">
      <c r="A1000" s="44" t="s">
        <v>1548</v>
      </c>
      <c r="B1000" s="45">
        <v>31896</v>
      </c>
      <c r="C1000" s="46">
        <v>997</v>
      </c>
      <c r="D1000" s="209"/>
      <c r="E1000" s="38" t="s">
        <v>2055</v>
      </c>
      <c r="F1000" s="47">
        <v>34068</v>
      </c>
      <c r="G1000" s="48">
        <v>938</v>
      </c>
    </row>
    <row r="1001" spans="1:7" ht="14.25" x14ac:dyDescent="0.45">
      <c r="A1001" s="44" t="s">
        <v>1835</v>
      </c>
      <c r="B1001" s="45">
        <v>31886</v>
      </c>
      <c r="C1001" s="46">
        <v>998</v>
      </c>
      <c r="D1001" s="209"/>
      <c r="E1001" s="38" t="s">
        <v>2056</v>
      </c>
      <c r="F1001" s="47">
        <v>33202</v>
      </c>
      <c r="G1001" s="48">
        <v>963</v>
      </c>
    </row>
    <row r="1002" spans="1:7" ht="14.25" x14ac:dyDescent="0.45">
      <c r="A1002" s="44" t="s">
        <v>1832</v>
      </c>
      <c r="B1002" s="45">
        <v>31882</v>
      </c>
      <c r="C1002" s="46">
        <v>999</v>
      </c>
      <c r="D1002" s="209"/>
      <c r="E1002" s="38" t="s">
        <v>1680</v>
      </c>
      <c r="F1002" s="47">
        <v>80944</v>
      </c>
      <c r="G1002" s="48">
        <v>350</v>
      </c>
    </row>
    <row r="1003" spans="1:7" ht="14.25" x14ac:dyDescent="0.45">
      <c r="A1003" s="49" t="s">
        <v>1465</v>
      </c>
      <c r="B1003" s="50">
        <v>31860</v>
      </c>
      <c r="C1003" s="51">
        <v>1000</v>
      </c>
      <c r="D1003" s="209"/>
      <c r="E1003" s="52" t="s">
        <v>2029</v>
      </c>
      <c r="F1003" s="53">
        <v>39057</v>
      </c>
      <c r="G1003" s="54">
        <v>804</v>
      </c>
    </row>
  </sheetData>
  <sortState xmlns:xlrd2="http://schemas.microsoft.com/office/spreadsheetml/2017/richdata2" ref="A5:C1003">
    <sortCondition ref="C6"/>
  </sortState>
  <mergeCells count="3">
    <mergeCell ref="A1:G1"/>
    <mergeCell ref="A2:C2"/>
    <mergeCell ref="E2:G2"/>
  </mergeCells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"/>
  <sheetViews>
    <sheetView workbookViewId="0"/>
  </sheetViews>
  <sheetFormatPr defaultColWidth="9.59765625" defaultRowHeight="12.75" customHeight="1" x14ac:dyDescent="0.4"/>
  <cols>
    <col min="1" max="1" width="9.59765625" style="16" customWidth="1"/>
    <col min="2" max="16384" width="9.59765625" style="16"/>
  </cols>
  <sheetData/>
  <conditionalFormatting sqref="A1:XFD1048576">
    <cfRule type="expression" dxfId="0" priority="1">
      <formula>MOD(ROW(),5)=0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.1328125" defaultRowHeight="14.25" x14ac:dyDescent="0.45"/>
  <cols>
    <col min="1" max="16384" width="9.1328125" style="3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  <pageSetUpPr autoPageBreaks="0"/>
  </sheetPr>
  <dimension ref="A1:AE762"/>
  <sheetViews>
    <sheetView zoomScale="130" zoomScaleNormal="85" zoomScaleSheetLayoutView="100" workbookViewId="0"/>
  </sheetViews>
  <sheetFormatPr defaultColWidth="19.86328125" defaultRowHeight="12.75" customHeight="1" x14ac:dyDescent="0.45"/>
  <cols>
    <col min="1" max="1" width="22" style="8" customWidth="1"/>
    <col min="2" max="2" width="8.1328125" style="20" customWidth="1"/>
    <col min="3" max="3" width="15.86328125" style="8" customWidth="1"/>
    <col min="4" max="4" width="12.59765625" style="21" customWidth="1"/>
    <col min="5" max="5" width="13.265625" style="21" customWidth="1"/>
    <col min="6" max="6" width="8.86328125" style="8" customWidth="1"/>
    <col min="7" max="7" width="11.265625" style="198" customWidth="1"/>
    <col min="8" max="8" width="6" style="23" customWidth="1"/>
    <col min="9" max="9" width="8.1328125" style="23" customWidth="1"/>
    <col min="10" max="10" width="8.1328125" style="24" customWidth="1"/>
    <col min="11" max="11" width="10.59765625" style="25" customWidth="1"/>
    <col min="12" max="12" width="10.265625" style="24" bestFit="1" customWidth="1"/>
    <col min="13" max="13" width="8.73046875" style="8" customWidth="1"/>
    <col min="14" max="14" width="6.3984375" style="8" customWidth="1"/>
    <col min="15" max="15" width="19.86328125" style="8" customWidth="1"/>
    <col min="16" max="16" width="9.1328125" style="8" customWidth="1"/>
    <col min="17" max="17" width="4.86328125" style="8" customWidth="1"/>
    <col min="18" max="18" width="9.265625" style="8" customWidth="1"/>
    <col min="19" max="19" width="5.265625" style="8" customWidth="1"/>
    <col min="20" max="24" width="5.3984375" style="8" customWidth="1"/>
    <col min="25" max="25" width="6.265625" style="8" customWidth="1"/>
    <col min="26" max="26" width="5.73046875" style="8" customWidth="1"/>
    <col min="27" max="31" width="5.3984375" style="8" customWidth="1"/>
    <col min="32" max="16384" width="19.86328125" style="16"/>
  </cols>
  <sheetData>
    <row r="1" spans="1:31" ht="14.25" x14ac:dyDescent="0.45">
      <c r="A1" s="9" t="s">
        <v>0</v>
      </c>
      <c r="B1" s="6" t="s">
        <v>1</v>
      </c>
      <c r="C1" s="10" t="s">
        <v>2</v>
      </c>
      <c r="D1" s="6" t="s">
        <v>768</v>
      </c>
      <c r="E1" s="6" t="s">
        <v>4</v>
      </c>
      <c r="F1" s="10" t="s">
        <v>5</v>
      </c>
      <c r="G1" s="11" t="s">
        <v>6</v>
      </c>
      <c r="H1" s="12" t="s">
        <v>7</v>
      </c>
      <c r="I1" s="10" t="s">
        <v>8</v>
      </c>
      <c r="J1" s="13" t="s">
        <v>9</v>
      </c>
      <c r="K1" s="6" t="s">
        <v>10</v>
      </c>
      <c r="L1" s="13" t="s">
        <v>11</v>
      </c>
      <c r="M1" s="10" t="s">
        <v>12</v>
      </c>
      <c r="N1" s="15">
        <v>3.7100000000000001E-2</v>
      </c>
      <c r="O1" s="195"/>
      <c r="P1" s="19" t="s">
        <v>18</v>
      </c>
      <c r="Q1" s="19"/>
      <c r="S1" s="196"/>
      <c r="T1" s="197" t="s">
        <v>13</v>
      </c>
      <c r="U1" s="197" t="s">
        <v>14</v>
      </c>
      <c r="V1" s="197" t="s">
        <v>15</v>
      </c>
      <c r="W1" s="197" t="s">
        <v>16</v>
      </c>
      <c r="X1" s="197" t="s">
        <v>17</v>
      </c>
      <c r="AA1" s="21" t="s">
        <v>13</v>
      </c>
      <c r="AB1" s="21" t="s">
        <v>14</v>
      </c>
      <c r="AC1" s="21" t="s">
        <v>15</v>
      </c>
      <c r="AD1" s="21" t="s">
        <v>16</v>
      </c>
      <c r="AE1" s="21" t="s">
        <v>17</v>
      </c>
    </row>
    <row r="2" spans="1:31" ht="14.25" x14ac:dyDescent="0.45">
      <c r="A2" s="8" t="s">
        <v>598</v>
      </c>
      <c r="B2" s="20" t="s">
        <v>20</v>
      </c>
      <c r="C2" s="8" t="s">
        <v>21</v>
      </c>
      <c r="D2" s="21">
        <v>100002924</v>
      </c>
      <c r="E2" s="21">
        <v>9192804104</v>
      </c>
      <c r="F2" s="8" t="s">
        <v>22</v>
      </c>
      <c r="G2" s="198">
        <v>39475</v>
      </c>
      <c r="H2" s="23">
        <f t="shared" ref="H2:H65" ca="1" si="0">DATEDIF(G2,TODAY(),"Y")</f>
        <v>12</v>
      </c>
      <c r="I2" s="23" t="s">
        <v>23</v>
      </c>
      <c r="J2" s="24">
        <v>35352</v>
      </c>
      <c r="K2" s="25">
        <v>1</v>
      </c>
      <c r="L2" s="22"/>
      <c r="M2" s="26"/>
      <c r="P2" s="28">
        <v>0</v>
      </c>
      <c r="Q2" s="29">
        <v>0</v>
      </c>
      <c r="S2" s="196" t="s">
        <v>24</v>
      </c>
      <c r="T2" s="23">
        <v>33</v>
      </c>
      <c r="U2" s="23">
        <v>40</v>
      </c>
      <c r="V2" s="23">
        <v>37</v>
      </c>
      <c r="W2" s="23">
        <v>48</v>
      </c>
      <c r="X2" s="23">
        <v>48</v>
      </c>
      <c r="Y2" s="23"/>
      <c r="Z2" s="23" t="s">
        <v>25</v>
      </c>
      <c r="AA2" s="23">
        <v>45</v>
      </c>
      <c r="AB2" s="23">
        <v>47</v>
      </c>
      <c r="AC2" s="23">
        <v>35</v>
      </c>
      <c r="AD2" s="23">
        <v>49</v>
      </c>
      <c r="AE2" s="23">
        <v>37</v>
      </c>
    </row>
    <row r="3" spans="1:31" ht="14.25" x14ac:dyDescent="0.45">
      <c r="A3" s="8" t="s">
        <v>674</v>
      </c>
      <c r="B3" s="20" t="s">
        <v>20</v>
      </c>
      <c r="C3" s="8" t="s">
        <v>21</v>
      </c>
      <c r="D3" s="21">
        <v>948005711</v>
      </c>
      <c r="E3" s="21">
        <v>2523539786</v>
      </c>
      <c r="F3" s="8" t="s">
        <v>33</v>
      </c>
      <c r="G3" s="198">
        <v>37150</v>
      </c>
      <c r="H3" s="23">
        <f t="shared" ca="1" si="0"/>
        <v>18</v>
      </c>
      <c r="J3" s="24">
        <v>61258</v>
      </c>
      <c r="K3" s="25">
        <v>5</v>
      </c>
      <c r="L3" s="22"/>
      <c r="P3" s="30">
        <v>5000</v>
      </c>
      <c r="Q3" s="31">
        <v>0.01</v>
      </c>
      <c r="S3" s="196" t="s">
        <v>30</v>
      </c>
      <c r="T3" s="23">
        <v>35</v>
      </c>
      <c r="U3" s="23">
        <v>38</v>
      </c>
      <c r="V3" s="23">
        <v>36</v>
      </c>
      <c r="W3" s="23">
        <v>48</v>
      </c>
      <c r="X3" s="23">
        <v>41</v>
      </c>
      <c r="Y3" s="23"/>
      <c r="Z3" s="23" t="s">
        <v>31</v>
      </c>
      <c r="AA3" s="23">
        <v>39</v>
      </c>
      <c r="AB3" s="23">
        <v>35</v>
      </c>
      <c r="AC3" s="23">
        <v>45</v>
      </c>
      <c r="AD3" s="23">
        <v>34</v>
      </c>
      <c r="AE3" s="23">
        <v>37</v>
      </c>
    </row>
    <row r="4" spans="1:31" ht="14.25" x14ac:dyDescent="0.45">
      <c r="A4" s="8" t="s">
        <v>88</v>
      </c>
      <c r="B4" s="20" t="s">
        <v>37</v>
      </c>
      <c r="C4" s="8" t="s">
        <v>21</v>
      </c>
      <c r="D4" s="21">
        <v>991006720</v>
      </c>
      <c r="E4" s="21">
        <v>2528138394</v>
      </c>
      <c r="F4" s="8" t="s">
        <v>22</v>
      </c>
      <c r="G4" s="198">
        <v>41721</v>
      </c>
      <c r="H4" s="23">
        <f t="shared" ca="1" si="0"/>
        <v>6</v>
      </c>
      <c r="I4" s="23" t="s">
        <v>38</v>
      </c>
      <c r="J4" s="24">
        <v>104875</v>
      </c>
      <c r="K4" s="25">
        <v>2</v>
      </c>
      <c r="P4" s="30">
        <v>15000</v>
      </c>
      <c r="Q4" s="31">
        <v>0.03</v>
      </c>
      <c r="S4" s="196" t="s">
        <v>34</v>
      </c>
      <c r="T4" s="23">
        <v>49</v>
      </c>
      <c r="U4" s="23">
        <v>36</v>
      </c>
      <c r="V4" s="23">
        <v>40</v>
      </c>
      <c r="W4" s="23">
        <v>35</v>
      </c>
      <c r="X4" s="23">
        <v>44</v>
      </c>
      <c r="Y4" s="23"/>
      <c r="Z4" s="23" t="s">
        <v>35</v>
      </c>
      <c r="AA4" s="23">
        <v>30</v>
      </c>
      <c r="AB4" s="23">
        <v>45</v>
      </c>
      <c r="AC4" s="23">
        <v>43</v>
      </c>
      <c r="AD4" s="23">
        <v>46</v>
      </c>
      <c r="AE4" s="23">
        <v>30</v>
      </c>
    </row>
    <row r="5" spans="1:31" ht="14.25" x14ac:dyDescent="0.45">
      <c r="A5" s="8" t="s">
        <v>88</v>
      </c>
      <c r="B5" s="20" t="s">
        <v>37</v>
      </c>
      <c r="C5" s="8" t="s">
        <v>21</v>
      </c>
      <c r="D5" s="21">
        <v>991006720</v>
      </c>
      <c r="E5" s="21">
        <v>2528138394</v>
      </c>
      <c r="F5" s="8" t="s">
        <v>22</v>
      </c>
      <c r="G5" s="198">
        <v>42751</v>
      </c>
      <c r="H5" s="23">
        <f t="shared" ca="1" si="0"/>
        <v>3</v>
      </c>
      <c r="I5" s="23" t="s">
        <v>38</v>
      </c>
      <c r="J5" s="24">
        <v>104875</v>
      </c>
      <c r="K5" s="25">
        <v>2</v>
      </c>
      <c r="P5" s="30">
        <v>25000</v>
      </c>
      <c r="Q5" s="31">
        <v>0.05</v>
      </c>
      <c r="S5" s="196" t="s">
        <v>39</v>
      </c>
      <c r="T5" s="23">
        <v>35</v>
      </c>
      <c r="U5" s="23">
        <v>46</v>
      </c>
      <c r="V5" s="23">
        <v>44</v>
      </c>
      <c r="W5" s="23">
        <v>48</v>
      </c>
      <c r="X5" s="23">
        <v>47</v>
      </c>
      <c r="Y5" s="23"/>
      <c r="Z5" s="23" t="s">
        <v>40</v>
      </c>
      <c r="AA5" s="23">
        <v>46</v>
      </c>
      <c r="AB5" s="23">
        <v>40</v>
      </c>
      <c r="AC5" s="23">
        <v>45</v>
      </c>
      <c r="AD5" s="23">
        <v>45</v>
      </c>
      <c r="AE5" s="23">
        <v>37</v>
      </c>
    </row>
    <row r="6" spans="1:31" ht="14.25" x14ac:dyDescent="0.45">
      <c r="A6" s="8" t="s">
        <v>251</v>
      </c>
      <c r="B6" s="20" t="s">
        <v>20</v>
      </c>
      <c r="C6" s="8" t="s">
        <v>21</v>
      </c>
      <c r="D6" s="21">
        <v>914008485</v>
      </c>
      <c r="E6" s="21">
        <v>2521774590</v>
      </c>
      <c r="F6" s="8" t="s">
        <v>29</v>
      </c>
      <c r="G6" s="198">
        <v>36594</v>
      </c>
      <c r="H6" s="23">
        <f t="shared" ca="1" si="0"/>
        <v>20</v>
      </c>
      <c r="I6" s="23" t="s">
        <v>42</v>
      </c>
      <c r="J6" s="24">
        <v>38585</v>
      </c>
      <c r="K6" s="25">
        <v>4</v>
      </c>
      <c r="M6" s="26"/>
      <c r="P6" s="30">
        <v>35000</v>
      </c>
      <c r="Q6" s="31">
        <v>0.06</v>
      </c>
      <c r="S6" s="196" t="s">
        <v>43</v>
      </c>
      <c r="T6" s="23">
        <v>31</v>
      </c>
      <c r="U6" s="23">
        <v>49</v>
      </c>
      <c r="V6" s="23">
        <v>43</v>
      </c>
      <c r="W6" s="23">
        <v>42</v>
      </c>
      <c r="X6" s="23">
        <v>34</v>
      </c>
      <c r="Y6" s="23"/>
      <c r="Z6" s="23" t="s">
        <v>44</v>
      </c>
      <c r="AA6" s="23">
        <v>38</v>
      </c>
      <c r="AB6" s="23">
        <v>39</v>
      </c>
      <c r="AC6" s="23">
        <v>42</v>
      </c>
      <c r="AD6" s="23">
        <v>40</v>
      </c>
      <c r="AE6" s="23">
        <v>43</v>
      </c>
    </row>
    <row r="7" spans="1:31" ht="14.25" x14ac:dyDescent="0.45">
      <c r="A7" s="8" t="s">
        <v>278</v>
      </c>
      <c r="B7" s="20" t="s">
        <v>27</v>
      </c>
      <c r="C7" s="8" t="s">
        <v>21</v>
      </c>
      <c r="D7" s="21">
        <v>311006157</v>
      </c>
      <c r="E7" s="21">
        <v>9195818082</v>
      </c>
      <c r="F7" s="8" t="s">
        <v>28</v>
      </c>
      <c r="G7" s="198">
        <v>37135</v>
      </c>
      <c r="H7" s="23">
        <f t="shared" ca="1" si="0"/>
        <v>18</v>
      </c>
      <c r="J7" s="24">
        <v>51379</v>
      </c>
      <c r="K7" s="25">
        <v>2</v>
      </c>
      <c r="M7" s="26"/>
      <c r="P7" s="30">
        <v>45000</v>
      </c>
      <c r="Q7" s="31">
        <v>7.0000000000000007E-2</v>
      </c>
      <c r="S7" s="196" t="s">
        <v>48</v>
      </c>
      <c r="T7" s="23">
        <v>43</v>
      </c>
      <c r="U7" s="23">
        <v>38</v>
      </c>
      <c r="V7" s="23">
        <v>44</v>
      </c>
      <c r="W7" s="23">
        <v>44</v>
      </c>
      <c r="X7" s="23">
        <v>39</v>
      </c>
      <c r="Y7" s="23"/>
      <c r="Z7" s="23" t="s">
        <v>49</v>
      </c>
      <c r="AA7" s="23">
        <v>30</v>
      </c>
      <c r="AB7" s="23">
        <v>47</v>
      </c>
      <c r="AC7" s="23">
        <v>46</v>
      </c>
      <c r="AD7" s="23">
        <v>42</v>
      </c>
      <c r="AE7" s="23">
        <v>34</v>
      </c>
    </row>
    <row r="8" spans="1:31" ht="14.25" x14ac:dyDescent="0.45">
      <c r="A8" s="8" t="s">
        <v>536</v>
      </c>
      <c r="B8" s="20" t="s">
        <v>59</v>
      </c>
      <c r="C8" s="8" t="s">
        <v>47</v>
      </c>
      <c r="D8" s="21">
        <v>535009723</v>
      </c>
      <c r="E8" s="21">
        <v>2523492633</v>
      </c>
      <c r="F8" s="8" t="s">
        <v>29</v>
      </c>
      <c r="G8" s="198">
        <v>39564</v>
      </c>
      <c r="H8" s="23">
        <f t="shared" ca="1" si="0"/>
        <v>12</v>
      </c>
      <c r="I8" s="23" t="s">
        <v>42</v>
      </c>
      <c r="J8" s="24">
        <v>43841</v>
      </c>
      <c r="K8" s="25">
        <v>1</v>
      </c>
      <c r="M8" s="26"/>
      <c r="P8" s="30">
        <v>55000</v>
      </c>
      <c r="Q8" s="31">
        <v>0.08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31" ht="14.25" x14ac:dyDescent="0.45">
      <c r="A9" s="8" t="s">
        <v>99</v>
      </c>
      <c r="B9" s="20" t="s">
        <v>52</v>
      </c>
      <c r="C9" s="8" t="s">
        <v>47</v>
      </c>
      <c r="D9" s="21">
        <v>415006748</v>
      </c>
      <c r="E9" s="21">
        <v>9195230846</v>
      </c>
      <c r="F9" s="8" t="s">
        <v>28</v>
      </c>
      <c r="G9" s="198">
        <v>39046</v>
      </c>
      <c r="H9" s="23">
        <f t="shared" ca="1" si="0"/>
        <v>13</v>
      </c>
      <c r="I9" s="23" t="s">
        <v>23</v>
      </c>
      <c r="J9" s="24">
        <v>41861</v>
      </c>
      <c r="K9" s="25">
        <v>3</v>
      </c>
      <c r="P9" s="30">
        <v>65000</v>
      </c>
      <c r="Q9" s="31">
        <v>0.1</v>
      </c>
    </row>
    <row r="10" spans="1:31" ht="14.25" x14ac:dyDescent="0.45">
      <c r="A10" s="8" t="s">
        <v>692</v>
      </c>
      <c r="B10" s="20" t="s">
        <v>46</v>
      </c>
      <c r="C10" s="8" t="s">
        <v>47</v>
      </c>
      <c r="D10" s="21">
        <v>608006012</v>
      </c>
      <c r="E10" s="21">
        <v>9194075460</v>
      </c>
      <c r="F10" s="8" t="s">
        <v>22</v>
      </c>
      <c r="G10" s="198">
        <v>40068</v>
      </c>
      <c r="H10" s="23">
        <f t="shared" ca="1" si="0"/>
        <v>10</v>
      </c>
      <c r="I10" s="23" t="s">
        <v>23</v>
      </c>
      <c r="J10" s="24">
        <v>114854</v>
      </c>
      <c r="K10" s="25">
        <v>5</v>
      </c>
      <c r="M10" s="26"/>
      <c r="P10" s="30">
        <v>75000</v>
      </c>
      <c r="Q10" s="31">
        <v>0.11</v>
      </c>
    </row>
    <row r="11" spans="1:31" ht="14.25" x14ac:dyDescent="0.45">
      <c r="A11" s="8" t="s">
        <v>552</v>
      </c>
      <c r="B11" s="20" t="s">
        <v>59</v>
      </c>
      <c r="C11" s="8" t="s">
        <v>47</v>
      </c>
      <c r="D11" s="21">
        <v>202005919</v>
      </c>
      <c r="E11" s="21">
        <v>2528467597</v>
      </c>
      <c r="F11" s="8" t="s">
        <v>33</v>
      </c>
      <c r="G11" s="198">
        <v>39521</v>
      </c>
      <c r="H11" s="23">
        <f t="shared" ca="1" si="0"/>
        <v>12</v>
      </c>
      <c r="J11" s="24">
        <v>95875</v>
      </c>
      <c r="K11" s="25">
        <v>5</v>
      </c>
      <c r="M11" s="26"/>
      <c r="P11" s="30">
        <v>85000</v>
      </c>
      <c r="Q11" s="31">
        <v>0.12</v>
      </c>
    </row>
    <row r="12" spans="1:31" ht="14.25" x14ac:dyDescent="0.45">
      <c r="A12" s="8" t="s">
        <v>703</v>
      </c>
      <c r="B12" s="20" t="s">
        <v>46</v>
      </c>
      <c r="C12" s="8" t="s">
        <v>47</v>
      </c>
      <c r="D12" s="21">
        <v>768001542</v>
      </c>
      <c r="E12" s="21">
        <v>2521973267</v>
      </c>
      <c r="F12" s="8" t="s">
        <v>22</v>
      </c>
      <c r="G12" s="198">
        <v>38768</v>
      </c>
      <c r="H12" s="23">
        <f t="shared" ca="1" si="0"/>
        <v>14</v>
      </c>
      <c r="I12" s="23" t="s">
        <v>23</v>
      </c>
      <c r="J12" s="24">
        <v>87595</v>
      </c>
      <c r="K12" s="25">
        <v>1</v>
      </c>
      <c r="M12" s="26"/>
      <c r="P12" s="30">
        <v>95000</v>
      </c>
      <c r="Q12" s="31">
        <v>0.13</v>
      </c>
    </row>
    <row r="13" spans="1:31" ht="14.25" x14ac:dyDescent="0.45">
      <c r="A13" s="8" t="s">
        <v>478</v>
      </c>
      <c r="B13" s="20" t="s">
        <v>52</v>
      </c>
      <c r="C13" s="8" t="s">
        <v>47</v>
      </c>
      <c r="D13" s="21">
        <v>475006935</v>
      </c>
      <c r="E13" s="21">
        <v>2527852326</v>
      </c>
      <c r="F13" s="8" t="s">
        <v>22</v>
      </c>
      <c r="G13" s="198">
        <v>37380</v>
      </c>
      <c r="H13" s="23">
        <f t="shared" ca="1" si="0"/>
        <v>18</v>
      </c>
      <c r="I13" s="23" t="s">
        <v>53</v>
      </c>
      <c r="J13" s="24">
        <v>122832</v>
      </c>
      <c r="K13" s="25">
        <v>2</v>
      </c>
    </row>
    <row r="14" spans="1:31" ht="14.25" x14ac:dyDescent="0.45">
      <c r="A14" s="8" t="s">
        <v>116</v>
      </c>
      <c r="B14" s="20" t="s">
        <v>27</v>
      </c>
      <c r="C14" s="8" t="s">
        <v>47</v>
      </c>
      <c r="D14" s="21">
        <v>481006564</v>
      </c>
      <c r="E14" s="21">
        <v>9196479087</v>
      </c>
      <c r="F14" s="8" t="s">
        <v>22</v>
      </c>
      <c r="G14" s="198">
        <v>40708</v>
      </c>
      <c r="H14" s="23">
        <f t="shared" ca="1" si="0"/>
        <v>9</v>
      </c>
      <c r="I14" s="23" t="s">
        <v>53</v>
      </c>
      <c r="J14" s="24">
        <v>103810</v>
      </c>
      <c r="K14" s="25">
        <v>5</v>
      </c>
      <c r="M14" s="26"/>
    </row>
    <row r="15" spans="1:31" ht="14.25" x14ac:dyDescent="0.45">
      <c r="A15" s="8" t="s">
        <v>322</v>
      </c>
      <c r="B15" s="20" t="s">
        <v>27</v>
      </c>
      <c r="C15" s="8" t="s">
        <v>47</v>
      </c>
      <c r="D15" s="21">
        <v>356000882</v>
      </c>
      <c r="E15" s="21">
        <v>2527936742</v>
      </c>
      <c r="F15" s="8" t="s">
        <v>29</v>
      </c>
      <c r="G15" s="198">
        <v>43430</v>
      </c>
      <c r="H15" s="23">
        <f t="shared" ca="1" si="0"/>
        <v>1</v>
      </c>
      <c r="I15" s="23" t="s">
        <v>23</v>
      </c>
      <c r="J15" s="24">
        <v>21946</v>
      </c>
      <c r="K15" s="25">
        <v>1</v>
      </c>
    </row>
    <row r="16" spans="1:31" ht="14.25" x14ac:dyDescent="0.45">
      <c r="A16" s="8" t="s">
        <v>648</v>
      </c>
      <c r="B16" s="20" t="s">
        <v>46</v>
      </c>
      <c r="C16" s="8" t="s">
        <v>47</v>
      </c>
      <c r="D16" s="21">
        <v>542001793</v>
      </c>
      <c r="E16" s="21">
        <v>2527317354</v>
      </c>
      <c r="F16" s="8" t="s">
        <v>22</v>
      </c>
      <c r="G16" s="198">
        <v>40081</v>
      </c>
      <c r="H16" s="23">
        <f t="shared" ca="1" si="0"/>
        <v>10</v>
      </c>
      <c r="I16" s="23" t="s">
        <v>23</v>
      </c>
      <c r="J16" s="24">
        <v>108216</v>
      </c>
      <c r="K16" s="25">
        <v>1</v>
      </c>
    </row>
    <row r="17" spans="1:13" ht="14.25" x14ac:dyDescent="0.45">
      <c r="A17" s="8" t="s">
        <v>419</v>
      </c>
      <c r="B17" s="20" t="s">
        <v>37</v>
      </c>
      <c r="C17" s="8" t="s">
        <v>47</v>
      </c>
      <c r="D17" s="21">
        <v>456006966</v>
      </c>
      <c r="E17" s="21">
        <v>9194680033</v>
      </c>
      <c r="F17" s="8" t="s">
        <v>22</v>
      </c>
      <c r="G17" s="198">
        <v>42373</v>
      </c>
      <c r="H17" s="23">
        <f t="shared" ca="1" si="0"/>
        <v>4</v>
      </c>
      <c r="I17" s="23" t="s">
        <v>55</v>
      </c>
      <c r="J17" s="24">
        <v>107770</v>
      </c>
      <c r="K17" s="25">
        <v>4</v>
      </c>
      <c r="M17" s="26"/>
    </row>
    <row r="18" spans="1:13" ht="14.25" x14ac:dyDescent="0.45">
      <c r="A18" s="8" t="s">
        <v>127</v>
      </c>
      <c r="B18" s="20" t="s">
        <v>20</v>
      </c>
      <c r="C18" s="8" t="s">
        <v>47</v>
      </c>
      <c r="D18" s="21">
        <v>767001463</v>
      </c>
      <c r="E18" s="21">
        <v>2523646601</v>
      </c>
      <c r="F18" s="8" t="s">
        <v>33</v>
      </c>
      <c r="G18" s="198">
        <v>36786</v>
      </c>
      <c r="H18" s="23">
        <f t="shared" ca="1" si="0"/>
        <v>19</v>
      </c>
      <c r="J18" s="24">
        <v>110434</v>
      </c>
      <c r="K18" s="25">
        <v>3</v>
      </c>
      <c r="M18" s="26"/>
    </row>
    <row r="19" spans="1:13" ht="14.25" x14ac:dyDescent="0.45">
      <c r="A19" s="8" t="s">
        <v>128</v>
      </c>
      <c r="B19" s="20" t="s">
        <v>27</v>
      </c>
      <c r="C19" s="8" t="s">
        <v>47</v>
      </c>
      <c r="D19" s="21">
        <v>975003308</v>
      </c>
      <c r="E19" s="21">
        <v>9192693355</v>
      </c>
      <c r="F19" s="8" t="s">
        <v>22</v>
      </c>
      <c r="G19" s="198">
        <v>43008</v>
      </c>
      <c r="H19" s="23">
        <f t="shared" ca="1" si="0"/>
        <v>2</v>
      </c>
      <c r="I19" s="23" t="s">
        <v>23</v>
      </c>
      <c r="J19" s="24">
        <v>44323</v>
      </c>
      <c r="K19" s="25">
        <v>4</v>
      </c>
      <c r="M19" s="26"/>
    </row>
    <row r="20" spans="1:13" ht="14.25" x14ac:dyDescent="0.45">
      <c r="A20" s="8" t="s">
        <v>353</v>
      </c>
      <c r="B20" s="20" t="s">
        <v>59</v>
      </c>
      <c r="C20" s="8" t="s">
        <v>47</v>
      </c>
      <c r="D20" s="21">
        <v>781003936</v>
      </c>
      <c r="E20" s="21">
        <v>9197889149</v>
      </c>
      <c r="F20" s="8" t="s">
        <v>29</v>
      </c>
      <c r="G20" s="198">
        <v>41086</v>
      </c>
      <c r="H20" s="23">
        <f t="shared" ca="1" si="0"/>
        <v>8</v>
      </c>
      <c r="I20" s="23" t="s">
        <v>55</v>
      </c>
      <c r="J20" s="24">
        <v>25538</v>
      </c>
      <c r="K20" s="25">
        <v>3</v>
      </c>
      <c r="M20" s="26"/>
    </row>
    <row r="21" spans="1:13" ht="14.25" x14ac:dyDescent="0.45">
      <c r="A21" s="8" t="s">
        <v>746</v>
      </c>
      <c r="B21" s="20" t="s">
        <v>59</v>
      </c>
      <c r="C21" s="8" t="s">
        <v>47</v>
      </c>
      <c r="D21" s="21">
        <v>638001383</v>
      </c>
      <c r="E21" s="21">
        <v>2521641031</v>
      </c>
      <c r="F21" s="8" t="s">
        <v>22</v>
      </c>
      <c r="G21" s="198">
        <v>39447</v>
      </c>
      <c r="H21" s="23">
        <f t="shared" ca="1" si="0"/>
        <v>12</v>
      </c>
      <c r="I21" s="23" t="s">
        <v>23</v>
      </c>
      <c r="J21" s="24">
        <v>71064</v>
      </c>
      <c r="K21" s="25">
        <v>4</v>
      </c>
      <c r="M21" s="26"/>
    </row>
    <row r="22" spans="1:13" ht="14.25" x14ac:dyDescent="0.45">
      <c r="A22" s="8" t="s">
        <v>216</v>
      </c>
      <c r="B22" s="20" t="s">
        <v>37</v>
      </c>
      <c r="C22" s="8" t="s">
        <v>47</v>
      </c>
      <c r="D22" s="21">
        <v>840003216</v>
      </c>
      <c r="E22" s="21">
        <v>9198449868</v>
      </c>
      <c r="F22" s="8" t="s">
        <v>22</v>
      </c>
      <c r="G22" s="198">
        <v>36778</v>
      </c>
      <c r="H22" s="23">
        <f t="shared" ca="1" si="0"/>
        <v>19</v>
      </c>
      <c r="I22" s="23" t="s">
        <v>38</v>
      </c>
      <c r="J22" s="24">
        <v>54245</v>
      </c>
      <c r="K22" s="25">
        <v>3</v>
      </c>
    </row>
    <row r="23" spans="1:13" ht="14.25" x14ac:dyDescent="0.45">
      <c r="A23" s="8" t="s">
        <v>596</v>
      </c>
      <c r="B23" s="20" t="s">
        <v>20</v>
      </c>
      <c r="C23" s="8" t="s">
        <v>47</v>
      </c>
      <c r="D23" s="21">
        <v>297002686</v>
      </c>
      <c r="E23" s="21">
        <v>2525832994</v>
      </c>
      <c r="F23" s="8" t="s">
        <v>22</v>
      </c>
      <c r="G23" s="198">
        <v>41446</v>
      </c>
      <c r="H23" s="23">
        <f t="shared" ca="1" si="0"/>
        <v>7</v>
      </c>
      <c r="I23" s="23" t="s">
        <v>55</v>
      </c>
      <c r="J23" s="24">
        <v>83938</v>
      </c>
      <c r="K23" s="25">
        <v>5</v>
      </c>
      <c r="M23" s="26"/>
    </row>
    <row r="24" spans="1:13" ht="14.25" x14ac:dyDescent="0.45">
      <c r="A24" s="8" t="s">
        <v>366</v>
      </c>
      <c r="B24" s="20" t="s">
        <v>20</v>
      </c>
      <c r="C24" s="8" t="s">
        <v>47</v>
      </c>
      <c r="D24" s="21">
        <v>771007493</v>
      </c>
      <c r="E24" s="21">
        <v>2522872439</v>
      </c>
      <c r="F24" s="8" t="s">
        <v>28</v>
      </c>
      <c r="G24" s="198">
        <v>36855</v>
      </c>
      <c r="H24" s="23">
        <f t="shared" ca="1" si="0"/>
        <v>19</v>
      </c>
      <c r="J24" s="24">
        <v>15316</v>
      </c>
      <c r="K24" s="25">
        <v>4</v>
      </c>
    </row>
    <row r="25" spans="1:13" ht="14.25" x14ac:dyDescent="0.45">
      <c r="A25" s="8" t="s">
        <v>143</v>
      </c>
      <c r="B25" s="20" t="s">
        <v>20</v>
      </c>
      <c r="C25" s="8" t="s">
        <v>71</v>
      </c>
      <c r="D25" s="21">
        <v>963008490</v>
      </c>
      <c r="E25" s="21">
        <v>2524383168</v>
      </c>
      <c r="F25" s="8" t="s">
        <v>22</v>
      </c>
      <c r="G25" s="198">
        <v>38978</v>
      </c>
      <c r="H25" s="23">
        <f t="shared" ca="1" si="0"/>
        <v>13</v>
      </c>
      <c r="I25" s="23" t="s">
        <v>42</v>
      </c>
      <c r="J25" s="24">
        <v>59544</v>
      </c>
      <c r="K25" s="25">
        <v>2</v>
      </c>
    </row>
    <row r="26" spans="1:13" ht="14.25" x14ac:dyDescent="0.45">
      <c r="A26" s="8" t="s">
        <v>257</v>
      </c>
      <c r="B26" s="20" t="s">
        <v>46</v>
      </c>
      <c r="C26" s="8" t="s">
        <v>71</v>
      </c>
      <c r="D26" s="21">
        <v>237009447</v>
      </c>
      <c r="E26" s="21">
        <v>9195882405</v>
      </c>
      <c r="F26" s="8" t="s">
        <v>22</v>
      </c>
      <c r="G26" s="198">
        <v>40197</v>
      </c>
      <c r="H26" s="23">
        <f t="shared" ca="1" si="0"/>
        <v>10</v>
      </c>
      <c r="I26" s="23" t="s">
        <v>23</v>
      </c>
      <c r="J26" s="24">
        <v>105754</v>
      </c>
      <c r="K26" s="25">
        <v>1</v>
      </c>
    </row>
    <row r="27" spans="1:13" ht="14.25" x14ac:dyDescent="0.45">
      <c r="A27" s="8" t="s">
        <v>769</v>
      </c>
      <c r="B27" s="20" t="s">
        <v>59</v>
      </c>
      <c r="C27" s="8" t="s">
        <v>71</v>
      </c>
      <c r="D27" s="21">
        <v>216007562</v>
      </c>
      <c r="E27" s="21">
        <v>2521593705</v>
      </c>
      <c r="F27" s="8" t="s">
        <v>22</v>
      </c>
      <c r="G27" s="198">
        <v>37605</v>
      </c>
      <c r="H27" s="23">
        <f t="shared" ca="1" si="0"/>
        <v>17</v>
      </c>
      <c r="I27" s="23" t="s">
        <v>53</v>
      </c>
      <c r="J27" s="24">
        <v>71078</v>
      </c>
      <c r="K27" s="25">
        <v>2</v>
      </c>
    </row>
    <row r="28" spans="1:13" ht="14.25" x14ac:dyDescent="0.45">
      <c r="A28" s="8" t="s">
        <v>60</v>
      </c>
      <c r="B28" s="20" t="s">
        <v>20</v>
      </c>
      <c r="C28" s="8" t="s">
        <v>71</v>
      </c>
      <c r="D28" s="21">
        <v>796009833</v>
      </c>
      <c r="E28" s="21">
        <v>2525327906</v>
      </c>
      <c r="F28" s="8" t="s">
        <v>29</v>
      </c>
      <c r="G28" s="198">
        <v>38763</v>
      </c>
      <c r="H28" s="23">
        <f t="shared" ca="1" si="0"/>
        <v>14</v>
      </c>
      <c r="I28" s="23" t="s">
        <v>23</v>
      </c>
      <c r="J28" s="24">
        <v>15876</v>
      </c>
      <c r="K28" s="25">
        <v>1</v>
      </c>
    </row>
    <row r="29" spans="1:13" ht="14.25" x14ac:dyDescent="0.45">
      <c r="A29" s="8" t="s">
        <v>771</v>
      </c>
      <c r="B29" s="20" t="s">
        <v>59</v>
      </c>
      <c r="C29" s="8" t="s">
        <v>71</v>
      </c>
      <c r="D29" s="21">
        <v>243000742</v>
      </c>
      <c r="E29" s="21">
        <v>2528304204</v>
      </c>
      <c r="F29" s="8" t="s">
        <v>28</v>
      </c>
      <c r="G29" s="198">
        <v>43410</v>
      </c>
      <c r="H29" s="23">
        <f t="shared" ca="1" si="0"/>
        <v>1</v>
      </c>
      <c r="J29" s="24">
        <v>28841</v>
      </c>
      <c r="K29" s="25">
        <v>4</v>
      </c>
    </row>
    <row r="30" spans="1:13" ht="14.25" x14ac:dyDescent="0.45">
      <c r="A30" s="8" t="s">
        <v>355</v>
      </c>
      <c r="B30" s="20" t="s">
        <v>46</v>
      </c>
      <c r="C30" s="8" t="s">
        <v>71</v>
      </c>
      <c r="D30" s="21">
        <v>533006888</v>
      </c>
      <c r="E30" s="21">
        <v>9192572783</v>
      </c>
      <c r="F30" s="8" t="s">
        <v>22</v>
      </c>
      <c r="G30" s="198">
        <v>39923</v>
      </c>
      <c r="H30" s="23">
        <f t="shared" ca="1" si="0"/>
        <v>11</v>
      </c>
      <c r="I30" s="23" t="s">
        <v>55</v>
      </c>
      <c r="J30" s="24">
        <v>68904</v>
      </c>
      <c r="K30" s="25">
        <v>1</v>
      </c>
    </row>
    <row r="31" spans="1:13" ht="14.25" x14ac:dyDescent="0.45">
      <c r="A31" s="8" t="s">
        <v>489</v>
      </c>
      <c r="B31" s="20" t="s">
        <v>20</v>
      </c>
      <c r="C31" s="8" t="s">
        <v>71</v>
      </c>
      <c r="D31" s="21">
        <v>515003972</v>
      </c>
      <c r="E31" s="21">
        <v>9193539483</v>
      </c>
      <c r="F31" s="8" t="s">
        <v>22</v>
      </c>
      <c r="G31" s="198">
        <v>39518</v>
      </c>
      <c r="H31" s="23">
        <f t="shared" ca="1" si="0"/>
        <v>12</v>
      </c>
      <c r="I31" s="23" t="s">
        <v>38</v>
      </c>
      <c r="J31" s="24">
        <v>81274</v>
      </c>
      <c r="K31" s="25">
        <v>1</v>
      </c>
    </row>
    <row r="32" spans="1:13" ht="14.25" x14ac:dyDescent="0.45">
      <c r="A32" s="8" t="s">
        <v>587</v>
      </c>
      <c r="B32" s="20" t="s">
        <v>20</v>
      </c>
      <c r="C32" s="8" t="s">
        <v>71</v>
      </c>
      <c r="D32" s="21">
        <v>278001222</v>
      </c>
      <c r="E32" s="21">
        <v>9196699611</v>
      </c>
      <c r="F32" s="8" t="s">
        <v>22</v>
      </c>
      <c r="G32" s="198">
        <v>38868</v>
      </c>
      <c r="H32" s="23">
        <f t="shared" ca="1" si="0"/>
        <v>14</v>
      </c>
      <c r="I32" s="23" t="s">
        <v>53</v>
      </c>
      <c r="J32" s="24">
        <v>48442</v>
      </c>
      <c r="K32" s="25">
        <v>3</v>
      </c>
    </row>
    <row r="33" spans="1:13" ht="14.25" x14ac:dyDescent="0.45">
      <c r="A33" s="8" t="s">
        <v>666</v>
      </c>
      <c r="B33" s="20" t="s">
        <v>27</v>
      </c>
      <c r="C33" s="8" t="s">
        <v>71</v>
      </c>
      <c r="D33" s="21">
        <v>764005259</v>
      </c>
      <c r="E33" s="21">
        <v>2527515181</v>
      </c>
      <c r="F33" s="8" t="s">
        <v>22</v>
      </c>
      <c r="G33" s="198">
        <v>41355</v>
      </c>
      <c r="H33" s="23">
        <f t="shared" ca="1" si="0"/>
        <v>7</v>
      </c>
      <c r="I33" s="23" t="s">
        <v>23</v>
      </c>
      <c r="J33" s="24">
        <v>43704</v>
      </c>
      <c r="K33" s="25">
        <v>1</v>
      </c>
    </row>
    <row r="34" spans="1:13" ht="14.25" x14ac:dyDescent="0.45">
      <c r="A34" s="8" t="s">
        <v>755</v>
      </c>
      <c r="B34" s="20" t="s">
        <v>20</v>
      </c>
      <c r="C34" s="8" t="s">
        <v>71</v>
      </c>
      <c r="D34" s="21">
        <v>460002180</v>
      </c>
      <c r="E34" s="21">
        <v>9196822349</v>
      </c>
      <c r="F34" s="8" t="s">
        <v>22</v>
      </c>
      <c r="G34" s="198">
        <v>42721</v>
      </c>
      <c r="H34" s="23">
        <f t="shared" ca="1" si="0"/>
        <v>3</v>
      </c>
      <c r="I34" s="23" t="s">
        <v>42</v>
      </c>
      <c r="J34" s="24">
        <v>73699</v>
      </c>
      <c r="K34" s="25">
        <v>3</v>
      </c>
    </row>
    <row r="35" spans="1:13" ht="14.25" x14ac:dyDescent="0.45">
      <c r="A35" s="8" t="s">
        <v>233</v>
      </c>
      <c r="B35" s="20" t="s">
        <v>46</v>
      </c>
      <c r="C35" s="8" t="s">
        <v>82</v>
      </c>
      <c r="D35" s="21">
        <v>682001418</v>
      </c>
      <c r="E35" s="21">
        <v>9194603155</v>
      </c>
      <c r="F35" s="8" t="s">
        <v>22</v>
      </c>
      <c r="G35" s="198">
        <v>43456</v>
      </c>
      <c r="H35" s="23">
        <f t="shared" ca="1" si="0"/>
        <v>1</v>
      </c>
      <c r="I35" s="23" t="s">
        <v>23</v>
      </c>
      <c r="J35" s="24">
        <v>66557</v>
      </c>
      <c r="K35" s="25">
        <v>3</v>
      </c>
    </row>
    <row r="36" spans="1:13" ht="14.25" x14ac:dyDescent="0.45">
      <c r="A36" s="8" t="s">
        <v>253</v>
      </c>
      <c r="B36" s="20" t="s">
        <v>52</v>
      </c>
      <c r="C36" s="8" t="s">
        <v>82</v>
      </c>
      <c r="D36" s="21">
        <v>529009767</v>
      </c>
      <c r="E36" s="21">
        <v>2528006736</v>
      </c>
      <c r="F36" s="8" t="s">
        <v>33</v>
      </c>
      <c r="G36" s="198">
        <v>37017</v>
      </c>
      <c r="H36" s="23">
        <f t="shared" ca="1" si="0"/>
        <v>19</v>
      </c>
      <c r="J36" s="24">
        <v>83707</v>
      </c>
      <c r="K36" s="25">
        <v>2</v>
      </c>
    </row>
    <row r="37" spans="1:13" ht="14.25" x14ac:dyDescent="0.45">
      <c r="A37" s="8" t="s">
        <v>507</v>
      </c>
      <c r="B37" s="20" t="s">
        <v>46</v>
      </c>
      <c r="C37" s="8" t="s">
        <v>82</v>
      </c>
      <c r="D37" s="21">
        <v>534004571</v>
      </c>
      <c r="E37" s="21">
        <v>2526169135</v>
      </c>
      <c r="F37" s="8" t="s">
        <v>29</v>
      </c>
      <c r="G37" s="198">
        <v>38699</v>
      </c>
      <c r="H37" s="23">
        <f t="shared" ca="1" si="0"/>
        <v>14</v>
      </c>
      <c r="I37" s="23" t="s">
        <v>38</v>
      </c>
      <c r="J37" s="24">
        <v>66377</v>
      </c>
      <c r="K37" s="25">
        <v>3</v>
      </c>
      <c r="M37" s="33"/>
    </row>
    <row r="38" spans="1:13" ht="14.25" x14ac:dyDescent="0.45">
      <c r="A38" s="8" t="s">
        <v>445</v>
      </c>
      <c r="B38" s="20" t="s">
        <v>59</v>
      </c>
      <c r="C38" s="8" t="s">
        <v>82</v>
      </c>
      <c r="D38" s="21">
        <v>601002708</v>
      </c>
      <c r="E38" s="21">
        <v>9198085402</v>
      </c>
      <c r="F38" s="8" t="s">
        <v>29</v>
      </c>
      <c r="G38" s="198">
        <v>43805</v>
      </c>
      <c r="H38" s="23">
        <f t="shared" ca="1" si="0"/>
        <v>0</v>
      </c>
      <c r="I38" s="23" t="s">
        <v>53</v>
      </c>
      <c r="J38" s="24">
        <v>41299</v>
      </c>
      <c r="K38" s="25">
        <v>1</v>
      </c>
    </row>
    <row r="39" spans="1:13" ht="14.25" x14ac:dyDescent="0.45">
      <c r="A39" s="8" t="s">
        <v>454</v>
      </c>
      <c r="B39" s="20" t="s">
        <v>59</v>
      </c>
      <c r="C39" s="8" t="s">
        <v>87</v>
      </c>
      <c r="D39" s="21">
        <v>513000687</v>
      </c>
      <c r="E39" s="21">
        <v>9192163497</v>
      </c>
      <c r="F39" s="8" t="s">
        <v>33</v>
      </c>
      <c r="G39" s="198">
        <v>37285</v>
      </c>
      <c r="H39" s="23">
        <f t="shared" ca="1" si="0"/>
        <v>18</v>
      </c>
      <c r="J39" s="24">
        <v>61834</v>
      </c>
      <c r="K39" s="25">
        <v>1</v>
      </c>
    </row>
    <row r="40" spans="1:13" ht="14.25" x14ac:dyDescent="0.45">
      <c r="A40" s="8" t="s">
        <v>229</v>
      </c>
      <c r="B40" s="20" t="s">
        <v>20</v>
      </c>
      <c r="C40" s="8" t="s">
        <v>87</v>
      </c>
      <c r="D40" s="21">
        <v>787006286</v>
      </c>
      <c r="E40" s="21">
        <v>2524588703</v>
      </c>
      <c r="F40" s="8" t="s">
        <v>22</v>
      </c>
      <c r="G40" s="198">
        <v>43879</v>
      </c>
      <c r="H40" s="23">
        <f t="shared" ca="1" si="0"/>
        <v>0</v>
      </c>
      <c r="I40" s="23" t="s">
        <v>55</v>
      </c>
      <c r="J40" s="24">
        <v>71726</v>
      </c>
      <c r="K40" s="25">
        <v>2</v>
      </c>
    </row>
    <row r="41" spans="1:13" ht="14.25" x14ac:dyDescent="0.45">
      <c r="A41" s="8" t="s">
        <v>239</v>
      </c>
      <c r="B41" s="20" t="s">
        <v>46</v>
      </c>
      <c r="C41" s="8" t="s">
        <v>87</v>
      </c>
      <c r="D41" s="21">
        <v>768005237</v>
      </c>
      <c r="E41" s="21">
        <v>9195993367</v>
      </c>
      <c r="F41" s="8" t="s">
        <v>29</v>
      </c>
      <c r="G41" s="198">
        <v>38501</v>
      </c>
      <c r="H41" s="23">
        <f t="shared" ca="1" si="0"/>
        <v>15</v>
      </c>
      <c r="I41" s="23" t="s">
        <v>42</v>
      </c>
      <c r="J41" s="24">
        <v>19872</v>
      </c>
      <c r="K41" s="25">
        <v>3</v>
      </c>
    </row>
    <row r="42" spans="1:13" ht="14.25" x14ac:dyDescent="0.45">
      <c r="A42" s="8" t="s">
        <v>677</v>
      </c>
      <c r="B42" s="20" t="s">
        <v>59</v>
      </c>
      <c r="C42" s="8" t="s">
        <v>87</v>
      </c>
      <c r="D42" s="21">
        <v>631005285</v>
      </c>
      <c r="E42" s="21">
        <v>2527491979</v>
      </c>
      <c r="F42" s="8" t="s">
        <v>22</v>
      </c>
      <c r="G42" s="198">
        <v>39342</v>
      </c>
      <c r="H42" s="23">
        <f t="shared" ca="1" si="0"/>
        <v>12</v>
      </c>
      <c r="I42" s="23" t="s">
        <v>53</v>
      </c>
      <c r="J42" s="24">
        <v>123725</v>
      </c>
      <c r="K42" s="25">
        <v>4</v>
      </c>
    </row>
    <row r="43" spans="1:13" ht="14.25" x14ac:dyDescent="0.45">
      <c r="A43" s="8" t="s">
        <v>521</v>
      </c>
      <c r="B43" s="20" t="s">
        <v>59</v>
      </c>
      <c r="C43" s="8" t="s">
        <v>87</v>
      </c>
      <c r="D43" s="21">
        <v>459002265</v>
      </c>
      <c r="E43" s="21">
        <v>2524633649</v>
      </c>
      <c r="F43" s="8" t="s">
        <v>22</v>
      </c>
      <c r="G43" s="198">
        <v>40480</v>
      </c>
      <c r="H43" s="23">
        <f t="shared" ca="1" si="0"/>
        <v>9</v>
      </c>
      <c r="I43" s="23" t="s">
        <v>42</v>
      </c>
      <c r="J43" s="24">
        <v>88416</v>
      </c>
      <c r="K43" s="25">
        <v>5</v>
      </c>
    </row>
    <row r="44" spans="1:13" ht="14.25" x14ac:dyDescent="0.45">
      <c r="A44" s="8" t="s">
        <v>501</v>
      </c>
      <c r="B44" s="20" t="s">
        <v>46</v>
      </c>
      <c r="C44" s="8" t="s">
        <v>87</v>
      </c>
      <c r="D44" s="21">
        <v>260005239</v>
      </c>
      <c r="E44" s="21">
        <v>2523040292</v>
      </c>
      <c r="F44" s="8" t="s">
        <v>28</v>
      </c>
      <c r="G44" s="198">
        <v>38971</v>
      </c>
      <c r="H44" s="23">
        <f t="shared" ca="1" si="0"/>
        <v>13</v>
      </c>
      <c r="J44" s="24">
        <v>20978</v>
      </c>
      <c r="K44" s="25">
        <v>3</v>
      </c>
    </row>
    <row r="45" spans="1:13" ht="14.25" x14ac:dyDescent="0.45">
      <c r="A45" s="8" t="s">
        <v>772</v>
      </c>
      <c r="B45" s="20" t="s">
        <v>27</v>
      </c>
      <c r="C45" s="8" t="s">
        <v>87</v>
      </c>
      <c r="D45" s="21">
        <v>403004590</v>
      </c>
      <c r="E45" s="21">
        <v>9192400511</v>
      </c>
      <c r="F45" s="8" t="s">
        <v>33</v>
      </c>
      <c r="G45" s="198">
        <v>39391</v>
      </c>
      <c r="H45" s="23">
        <f t="shared" ca="1" si="0"/>
        <v>12</v>
      </c>
      <c r="J45" s="24">
        <v>92822</v>
      </c>
      <c r="K45" s="25">
        <v>1</v>
      </c>
    </row>
    <row r="46" spans="1:13" ht="14.25" x14ac:dyDescent="0.45">
      <c r="A46" s="8" t="s">
        <v>181</v>
      </c>
      <c r="B46" s="20" t="s">
        <v>46</v>
      </c>
      <c r="C46" s="8" t="s">
        <v>87</v>
      </c>
      <c r="D46" s="21">
        <v>667002117</v>
      </c>
      <c r="E46" s="21">
        <v>2526396432</v>
      </c>
      <c r="F46" s="8" t="s">
        <v>22</v>
      </c>
      <c r="G46" s="198">
        <v>38136</v>
      </c>
      <c r="H46" s="23">
        <f t="shared" ca="1" si="0"/>
        <v>16</v>
      </c>
      <c r="I46" s="23" t="s">
        <v>42</v>
      </c>
      <c r="J46" s="24">
        <v>45835</v>
      </c>
      <c r="K46" s="25">
        <v>3</v>
      </c>
    </row>
    <row r="47" spans="1:13" ht="14.25" x14ac:dyDescent="0.45">
      <c r="A47" s="8" t="s">
        <v>433</v>
      </c>
      <c r="B47" s="20" t="s">
        <v>20</v>
      </c>
      <c r="C47" s="8" t="s">
        <v>87</v>
      </c>
      <c r="D47" s="21">
        <v>721003550</v>
      </c>
      <c r="E47" s="21">
        <v>2528356334</v>
      </c>
      <c r="F47" s="8" t="s">
        <v>22</v>
      </c>
      <c r="G47" s="198">
        <v>43263</v>
      </c>
      <c r="H47" s="23">
        <f t="shared" ca="1" si="0"/>
        <v>2</v>
      </c>
      <c r="I47" s="23" t="s">
        <v>23</v>
      </c>
      <c r="J47" s="24">
        <v>102456</v>
      </c>
      <c r="K47" s="25">
        <v>2</v>
      </c>
    </row>
    <row r="48" spans="1:13" ht="14.25" x14ac:dyDescent="0.45">
      <c r="A48" s="8" t="s">
        <v>529</v>
      </c>
      <c r="B48" s="20" t="s">
        <v>46</v>
      </c>
      <c r="C48" s="8" t="s">
        <v>87</v>
      </c>
      <c r="D48" s="21">
        <v>951006517</v>
      </c>
      <c r="E48" s="21">
        <v>2524936058</v>
      </c>
      <c r="F48" s="8" t="s">
        <v>22</v>
      </c>
      <c r="G48" s="198">
        <v>43596</v>
      </c>
      <c r="H48" s="23">
        <f t="shared" ca="1" si="0"/>
        <v>1</v>
      </c>
      <c r="I48" s="23" t="s">
        <v>53</v>
      </c>
      <c r="J48" s="24">
        <v>103205</v>
      </c>
      <c r="K48" s="25">
        <v>4</v>
      </c>
    </row>
    <row r="49" spans="1:13" ht="14.25" x14ac:dyDescent="0.45">
      <c r="A49" s="8" t="s">
        <v>531</v>
      </c>
      <c r="B49" s="20" t="s">
        <v>20</v>
      </c>
      <c r="C49" s="8" t="s">
        <v>87</v>
      </c>
      <c r="D49" s="21">
        <v>648001225</v>
      </c>
      <c r="E49" s="21">
        <v>2525829090</v>
      </c>
      <c r="F49" s="8" t="s">
        <v>33</v>
      </c>
      <c r="G49" s="198">
        <v>39206</v>
      </c>
      <c r="H49" s="23">
        <f t="shared" ca="1" si="0"/>
        <v>13</v>
      </c>
      <c r="J49" s="24">
        <v>119549</v>
      </c>
      <c r="K49" s="25">
        <v>4</v>
      </c>
    </row>
    <row r="50" spans="1:13" ht="14.25" x14ac:dyDescent="0.45">
      <c r="A50" s="8" t="s">
        <v>434</v>
      </c>
      <c r="B50" s="20" t="s">
        <v>59</v>
      </c>
      <c r="C50" s="8" t="s">
        <v>87</v>
      </c>
      <c r="D50" s="21">
        <v>148009089</v>
      </c>
      <c r="E50" s="21">
        <v>2524734960</v>
      </c>
      <c r="F50" s="8" t="s">
        <v>29</v>
      </c>
      <c r="G50" s="198">
        <v>38511</v>
      </c>
      <c r="H50" s="23">
        <f t="shared" ca="1" si="0"/>
        <v>15</v>
      </c>
      <c r="I50" s="23" t="s">
        <v>23</v>
      </c>
      <c r="J50" s="24">
        <v>38722</v>
      </c>
      <c r="K50" s="25">
        <v>3</v>
      </c>
    </row>
    <row r="51" spans="1:13" ht="14.25" x14ac:dyDescent="0.45">
      <c r="A51" s="8" t="s">
        <v>464</v>
      </c>
      <c r="B51" s="20" t="s">
        <v>46</v>
      </c>
      <c r="C51" s="8" t="s">
        <v>87</v>
      </c>
      <c r="D51" s="21">
        <v>496000023</v>
      </c>
      <c r="E51" s="21">
        <v>2523962015</v>
      </c>
      <c r="F51" s="8" t="s">
        <v>22</v>
      </c>
      <c r="G51" s="198">
        <v>39244</v>
      </c>
      <c r="H51" s="23">
        <f t="shared" ca="1" si="0"/>
        <v>13</v>
      </c>
      <c r="I51" s="23" t="s">
        <v>42</v>
      </c>
      <c r="J51" s="24">
        <v>107525</v>
      </c>
      <c r="K51" s="25">
        <v>5</v>
      </c>
    </row>
    <row r="52" spans="1:13" ht="14.25" x14ac:dyDescent="0.45">
      <c r="A52" s="8" t="s">
        <v>687</v>
      </c>
      <c r="B52" s="20" t="s">
        <v>46</v>
      </c>
      <c r="C52" s="8" t="s">
        <v>87</v>
      </c>
      <c r="D52" s="21">
        <v>870006287</v>
      </c>
      <c r="E52" s="21">
        <v>2528611970</v>
      </c>
      <c r="F52" s="8" t="s">
        <v>29</v>
      </c>
      <c r="G52" s="198">
        <v>41089</v>
      </c>
      <c r="H52" s="23">
        <f t="shared" ca="1" si="0"/>
        <v>8</v>
      </c>
      <c r="I52" s="23" t="s">
        <v>55</v>
      </c>
      <c r="J52" s="24">
        <v>56045</v>
      </c>
      <c r="K52" s="25">
        <v>4</v>
      </c>
    </row>
    <row r="53" spans="1:13" ht="14.25" x14ac:dyDescent="0.45">
      <c r="A53" s="8" t="s">
        <v>614</v>
      </c>
      <c r="B53" s="20" t="s">
        <v>46</v>
      </c>
      <c r="C53" s="8" t="s">
        <v>87</v>
      </c>
      <c r="D53" s="21">
        <v>644002142</v>
      </c>
      <c r="E53" s="21">
        <v>9193274978</v>
      </c>
      <c r="F53" s="8" t="s">
        <v>33</v>
      </c>
      <c r="G53" s="198">
        <v>38464</v>
      </c>
      <c r="H53" s="23">
        <f t="shared" ca="1" si="0"/>
        <v>15</v>
      </c>
      <c r="J53" s="24">
        <v>67205</v>
      </c>
      <c r="K53" s="25">
        <v>3</v>
      </c>
    </row>
    <row r="54" spans="1:13" ht="14.25" x14ac:dyDescent="0.45">
      <c r="A54" s="8" t="s">
        <v>688</v>
      </c>
      <c r="B54" s="20" t="s">
        <v>59</v>
      </c>
      <c r="C54" s="8" t="s">
        <v>87</v>
      </c>
      <c r="D54" s="21">
        <v>147001161</v>
      </c>
      <c r="E54" s="21">
        <v>9197692593</v>
      </c>
      <c r="F54" s="8" t="s">
        <v>22</v>
      </c>
      <c r="G54" s="198">
        <v>38873</v>
      </c>
      <c r="H54" s="23">
        <f t="shared" ca="1" si="0"/>
        <v>14</v>
      </c>
      <c r="I54" s="23" t="s">
        <v>23</v>
      </c>
      <c r="J54" s="24">
        <v>45950</v>
      </c>
      <c r="K54" s="25">
        <v>5</v>
      </c>
    </row>
    <row r="55" spans="1:13" ht="14.25" x14ac:dyDescent="0.45">
      <c r="A55" s="8" t="s">
        <v>773</v>
      </c>
      <c r="B55" s="20" t="s">
        <v>37</v>
      </c>
      <c r="C55" s="8" t="s">
        <v>87</v>
      </c>
      <c r="D55" s="21">
        <v>964003524</v>
      </c>
      <c r="E55" s="21">
        <v>2522339143</v>
      </c>
      <c r="F55" s="8" t="s">
        <v>22</v>
      </c>
      <c r="G55" s="198">
        <v>36532</v>
      </c>
      <c r="H55" s="23">
        <f t="shared" ca="1" si="0"/>
        <v>20</v>
      </c>
      <c r="I55" s="23" t="s">
        <v>23</v>
      </c>
      <c r="J55" s="24">
        <v>97762</v>
      </c>
      <c r="K55" s="25">
        <v>5</v>
      </c>
    </row>
    <row r="56" spans="1:13" ht="14.25" x14ac:dyDescent="0.45">
      <c r="A56" s="8" t="s">
        <v>621</v>
      </c>
      <c r="B56" s="20" t="s">
        <v>59</v>
      </c>
      <c r="C56" s="8" t="s">
        <v>87</v>
      </c>
      <c r="D56" s="21">
        <v>923005952</v>
      </c>
      <c r="E56" s="21">
        <v>2525295649</v>
      </c>
      <c r="F56" s="8" t="s">
        <v>22</v>
      </c>
      <c r="G56" s="198">
        <v>39152</v>
      </c>
      <c r="H56" s="23">
        <f t="shared" ca="1" si="0"/>
        <v>13</v>
      </c>
      <c r="I56" s="23" t="s">
        <v>38</v>
      </c>
      <c r="J56" s="24">
        <v>111384</v>
      </c>
      <c r="K56" s="25">
        <v>5</v>
      </c>
    </row>
    <row r="57" spans="1:13" ht="14.25" x14ac:dyDescent="0.45">
      <c r="A57" s="8" t="s">
        <v>624</v>
      </c>
      <c r="B57" s="20" t="s">
        <v>52</v>
      </c>
      <c r="C57" s="8" t="s">
        <v>87</v>
      </c>
      <c r="D57" s="21">
        <v>247006092</v>
      </c>
      <c r="E57" s="21">
        <v>2522636516</v>
      </c>
      <c r="F57" s="8" t="s">
        <v>33</v>
      </c>
      <c r="G57" s="198">
        <v>36831</v>
      </c>
      <c r="H57" s="23">
        <f t="shared" ca="1" si="0"/>
        <v>19</v>
      </c>
      <c r="J57" s="24">
        <v>92722</v>
      </c>
      <c r="K57" s="25">
        <v>2</v>
      </c>
    </row>
    <row r="58" spans="1:13" ht="14.25" x14ac:dyDescent="0.45">
      <c r="A58" s="8" t="s">
        <v>691</v>
      </c>
      <c r="B58" s="20" t="s">
        <v>20</v>
      </c>
      <c r="C58" s="8" t="s">
        <v>87</v>
      </c>
      <c r="D58" s="21">
        <v>841003875</v>
      </c>
      <c r="E58" s="21">
        <v>2522511732</v>
      </c>
      <c r="F58" s="8" t="s">
        <v>33</v>
      </c>
      <c r="G58" s="198">
        <v>40652</v>
      </c>
      <c r="H58" s="23">
        <f t="shared" ca="1" si="0"/>
        <v>9</v>
      </c>
      <c r="J58" s="24">
        <v>72792</v>
      </c>
      <c r="K58" s="25">
        <v>2</v>
      </c>
    </row>
    <row r="59" spans="1:13" ht="14.25" x14ac:dyDescent="0.45">
      <c r="A59" s="8" t="s">
        <v>541</v>
      </c>
      <c r="B59" s="20" t="s">
        <v>27</v>
      </c>
      <c r="C59" s="8" t="s">
        <v>87</v>
      </c>
      <c r="D59" s="21">
        <v>344000854</v>
      </c>
      <c r="E59" s="21">
        <v>2523542524</v>
      </c>
      <c r="F59" s="8" t="s">
        <v>22</v>
      </c>
      <c r="G59" s="198">
        <v>36652</v>
      </c>
      <c r="H59" s="23">
        <f t="shared" ca="1" si="0"/>
        <v>20</v>
      </c>
      <c r="I59" s="23" t="s">
        <v>55</v>
      </c>
      <c r="J59" s="24">
        <v>118253</v>
      </c>
      <c r="K59" s="25">
        <v>5</v>
      </c>
    </row>
    <row r="60" spans="1:13" ht="14.25" x14ac:dyDescent="0.45">
      <c r="A60" s="8" t="s">
        <v>626</v>
      </c>
      <c r="B60" s="20" t="s">
        <v>46</v>
      </c>
      <c r="C60" s="8" t="s">
        <v>87</v>
      </c>
      <c r="D60" s="21">
        <v>905005120</v>
      </c>
      <c r="E60" s="21">
        <v>9192526124</v>
      </c>
      <c r="F60" s="8" t="s">
        <v>22</v>
      </c>
      <c r="G60" s="198">
        <v>36879</v>
      </c>
      <c r="H60" s="23">
        <f t="shared" ca="1" si="0"/>
        <v>19</v>
      </c>
      <c r="I60" s="23" t="s">
        <v>38</v>
      </c>
      <c r="J60" s="24">
        <v>111715</v>
      </c>
      <c r="K60" s="25">
        <v>3</v>
      </c>
    </row>
    <row r="61" spans="1:13" ht="14.25" x14ac:dyDescent="0.45">
      <c r="A61" s="8" t="s">
        <v>545</v>
      </c>
      <c r="B61" s="20" t="s">
        <v>46</v>
      </c>
      <c r="C61" s="8" t="s">
        <v>87</v>
      </c>
      <c r="D61" s="21">
        <v>427001310</v>
      </c>
      <c r="E61" s="21">
        <v>9191362796</v>
      </c>
      <c r="F61" s="8" t="s">
        <v>33</v>
      </c>
      <c r="G61" s="198">
        <v>37199</v>
      </c>
      <c r="H61" s="23">
        <f t="shared" ca="1" si="0"/>
        <v>18</v>
      </c>
      <c r="J61" s="24">
        <v>128606</v>
      </c>
      <c r="K61" s="25">
        <v>5</v>
      </c>
    </row>
    <row r="62" spans="1:13" ht="14.25" x14ac:dyDescent="0.45">
      <c r="A62" s="8" t="s">
        <v>547</v>
      </c>
      <c r="B62" s="20" t="s">
        <v>59</v>
      </c>
      <c r="C62" s="8" t="s">
        <v>87</v>
      </c>
      <c r="D62" s="21">
        <v>627008686</v>
      </c>
      <c r="E62" s="21">
        <v>2526101454</v>
      </c>
      <c r="F62" s="8" t="s">
        <v>33</v>
      </c>
      <c r="G62" s="198">
        <v>39906</v>
      </c>
      <c r="H62" s="23">
        <f t="shared" ca="1" si="0"/>
        <v>11</v>
      </c>
      <c r="J62" s="24">
        <v>107626</v>
      </c>
      <c r="K62" s="25">
        <v>5</v>
      </c>
      <c r="M62" s="33"/>
    </row>
    <row r="63" spans="1:13" ht="14.25" x14ac:dyDescent="0.45">
      <c r="A63" s="8" t="s">
        <v>279</v>
      </c>
      <c r="B63" s="20" t="s">
        <v>20</v>
      </c>
      <c r="C63" s="8" t="s">
        <v>87</v>
      </c>
      <c r="D63" s="21">
        <v>936000279</v>
      </c>
      <c r="E63" s="21">
        <v>2528033253</v>
      </c>
      <c r="F63" s="8" t="s">
        <v>29</v>
      </c>
      <c r="G63" s="198">
        <v>42344</v>
      </c>
      <c r="H63" s="23">
        <f t="shared" ca="1" si="0"/>
        <v>4</v>
      </c>
      <c r="I63" s="23" t="s">
        <v>38</v>
      </c>
      <c r="J63" s="24">
        <v>69718</v>
      </c>
      <c r="K63" s="25">
        <v>4</v>
      </c>
    </row>
    <row r="64" spans="1:13" ht="14.25" x14ac:dyDescent="0.45">
      <c r="A64" s="8" t="s">
        <v>200</v>
      </c>
      <c r="B64" s="20" t="s">
        <v>46</v>
      </c>
      <c r="C64" s="8" t="s">
        <v>87</v>
      </c>
      <c r="D64" s="21">
        <v>164004130</v>
      </c>
      <c r="E64" s="21">
        <v>2528046670</v>
      </c>
      <c r="F64" s="8" t="s">
        <v>33</v>
      </c>
      <c r="G64" s="198">
        <v>39791</v>
      </c>
      <c r="H64" s="23">
        <f t="shared" ca="1" si="0"/>
        <v>11</v>
      </c>
      <c r="J64" s="24">
        <v>121248</v>
      </c>
      <c r="K64" s="25">
        <v>2</v>
      </c>
    </row>
    <row r="65" spans="1:13" ht="14.25" x14ac:dyDescent="0.45">
      <c r="A65" s="8" t="s">
        <v>404</v>
      </c>
      <c r="B65" s="20" t="s">
        <v>20</v>
      </c>
      <c r="C65" s="8" t="s">
        <v>87</v>
      </c>
      <c r="D65" s="21">
        <v>415008597</v>
      </c>
      <c r="E65" s="21">
        <v>9196252690</v>
      </c>
      <c r="F65" s="8" t="s">
        <v>22</v>
      </c>
      <c r="G65" s="198">
        <v>40312</v>
      </c>
      <c r="H65" s="23">
        <f t="shared" ca="1" si="0"/>
        <v>10</v>
      </c>
      <c r="I65" s="23" t="s">
        <v>23</v>
      </c>
      <c r="J65" s="24">
        <v>58925</v>
      </c>
      <c r="K65" s="25">
        <v>4</v>
      </c>
    </row>
    <row r="66" spans="1:13" ht="14.25" x14ac:dyDescent="0.45">
      <c r="A66" s="8" t="s">
        <v>405</v>
      </c>
      <c r="B66" s="20" t="s">
        <v>46</v>
      </c>
      <c r="C66" s="8" t="s">
        <v>87</v>
      </c>
      <c r="D66" s="21">
        <v>571000098</v>
      </c>
      <c r="E66" s="21">
        <v>2525789252</v>
      </c>
      <c r="F66" s="8" t="s">
        <v>22</v>
      </c>
      <c r="G66" s="198">
        <v>42274</v>
      </c>
      <c r="H66" s="23">
        <f t="shared" ref="H66:H129" ca="1" si="1">DATEDIF(G66,TODAY(),"Y")</f>
        <v>4</v>
      </c>
      <c r="I66" s="23" t="s">
        <v>23</v>
      </c>
      <c r="J66" s="24">
        <v>87883</v>
      </c>
      <c r="K66" s="25">
        <v>3</v>
      </c>
    </row>
    <row r="67" spans="1:13" ht="14.25" x14ac:dyDescent="0.45">
      <c r="A67" s="8" t="s">
        <v>559</v>
      </c>
      <c r="B67" s="20" t="s">
        <v>59</v>
      </c>
      <c r="C67" s="8" t="s">
        <v>87</v>
      </c>
      <c r="D67" s="21">
        <v>639004672</v>
      </c>
      <c r="E67" s="21">
        <v>9191919478</v>
      </c>
      <c r="F67" s="8" t="s">
        <v>29</v>
      </c>
      <c r="G67" s="198">
        <v>37778</v>
      </c>
      <c r="H67" s="23">
        <f t="shared" ca="1" si="1"/>
        <v>17</v>
      </c>
      <c r="I67" s="23" t="s">
        <v>55</v>
      </c>
      <c r="J67" s="24">
        <v>33667</v>
      </c>
      <c r="K67" s="25">
        <v>4</v>
      </c>
    </row>
    <row r="68" spans="1:13" ht="14.25" x14ac:dyDescent="0.45">
      <c r="A68" s="8" t="s">
        <v>83</v>
      </c>
      <c r="B68" s="20" t="s">
        <v>59</v>
      </c>
      <c r="C68" s="8" t="s">
        <v>87</v>
      </c>
      <c r="D68" s="21">
        <v>981006829</v>
      </c>
      <c r="E68" s="21">
        <v>2526196095</v>
      </c>
      <c r="F68" s="8" t="s">
        <v>33</v>
      </c>
      <c r="G68" s="198">
        <v>39810</v>
      </c>
      <c r="H68" s="23">
        <f t="shared" ca="1" si="1"/>
        <v>11</v>
      </c>
      <c r="J68" s="24">
        <v>123091</v>
      </c>
      <c r="K68" s="25">
        <v>5</v>
      </c>
    </row>
    <row r="69" spans="1:13" ht="14.25" x14ac:dyDescent="0.45">
      <c r="A69" s="8" t="s">
        <v>83</v>
      </c>
      <c r="B69" s="20" t="s">
        <v>59</v>
      </c>
      <c r="C69" s="8" t="s">
        <v>87</v>
      </c>
      <c r="D69" s="21">
        <v>981006829</v>
      </c>
      <c r="E69" s="21">
        <v>2526196095</v>
      </c>
      <c r="F69" s="8" t="s">
        <v>33</v>
      </c>
      <c r="G69" s="198">
        <v>37470</v>
      </c>
      <c r="H69" s="23">
        <f t="shared" ca="1" si="1"/>
        <v>18</v>
      </c>
      <c r="J69" s="24">
        <v>123091</v>
      </c>
      <c r="K69" s="25">
        <v>5</v>
      </c>
    </row>
    <row r="70" spans="1:13" ht="14.25" x14ac:dyDescent="0.45">
      <c r="A70" s="8" t="s">
        <v>774</v>
      </c>
      <c r="B70" s="20" t="s">
        <v>59</v>
      </c>
      <c r="C70" s="8" t="s">
        <v>87</v>
      </c>
      <c r="D70" s="21">
        <v>504005443</v>
      </c>
      <c r="E70" s="21">
        <v>9191629556</v>
      </c>
      <c r="F70" s="8" t="s">
        <v>33</v>
      </c>
      <c r="G70" s="198">
        <v>36982</v>
      </c>
      <c r="H70" s="23">
        <f t="shared" ca="1" si="1"/>
        <v>19</v>
      </c>
      <c r="J70" s="24">
        <v>91210</v>
      </c>
      <c r="K70" s="25">
        <v>3</v>
      </c>
      <c r="M70" s="33"/>
    </row>
    <row r="71" spans="1:13" ht="14.25" x14ac:dyDescent="0.45">
      <c r="A71" s="8" t="s">
        <v>303</v>
      </c>
      <c r="B71" s="20" t="s">
        <v>37</v>
      </c>
      <c r="C71" s="8" t="s">
        <v>87</v>
      </c>
      <c r="D71" s="21">
        <v>267008084</v>
      </c>
      <c r="E71" s="21">
        <v>9193825834</v>
      </c>
      <c r="F71" s="8" t="s">
        <v>33</v>
      </c>
      <c r="G71" s="198">
        <v>40322</v>
      </c>
      <c r="H71" s="23">
        <f t="shared" ca="1" si="1"/>
        <v>10</v>
      </c>
      <c r="J71" s="24">
        <v>126720</v>
      </c>
      <c r="K71" s="25">
        <v>5</v>
      </c>
    </row>
    <row r="72" spans="1:13" ht="14.25" x14ac:dyDescent="0.45">
      <c r="A72" s="8" t="s">
        <v>311</v>
      </c>
      <c r="B72" s="20" t="s">
        <v>20</v>
      </c>
      <c r="C72" s="8" t="s">
        <v>87</v>
      </c>
      <c r="D72" s="21">
        <v>339008339</v>
      </c>
      <c r="E72" s="21">
        <v>2527682821</v>
      </c>
      <c r="F72" s="8" t="s">
        <v>22</v>
      </c>
      <c r="G72" s="198">
        <v>38809</v>
      </c>
      <c r="H72" s="23">
        <f t="shared" ca="1" si="1"/>
        <v>14</v>
      </c>
      <c r="I72" s="23" t="s">
        <v>38</v>
      </c>
      <c r="J72" s="24">
        <v>50083</v>
      </c>
      <c r="K72" s="25">
        <v>4</v>
      </c>
    </row>
    <row r="73" spans="1:13" ht="14.25" x14ac:dyDescent="0.45">
      <c r="A73" s="8" t="s">
        <v>644</v>
      </c>
      <c r="B73" s="20" t="s">
        <v>52</v>
      </c>
      <c r="C73" s="8" t="s">
        <v>87</v>
      </c>
      <c r="D73" s="21">
        <v>163002583</v>
      </c>
      <c r="E73" s="21">
        <v>2522005810</v>
      </c>
      <c r="F73" s="8" t="s">
        <v>33</v>
      </c>
      <c r="G73" s="198">
        <v>40545</v>
      </c>
      <c r="H73" s="23">
        <f t="shared" ca="1" si="1"/>
        <v>9</v>
      </c>
      <c r="J73" s="24">
        <v>43690</v>
      </c>
      <c r="K73" s="25">
        <v>3</v>
      </c>
      <c r="M73" s="33"/>
    </row>
    <row r="74" spans="1:13" ht="14.25" x14ac:dyDescent="0.45">
      <c r="A74" s="8" t="s">
        <v>479</v>
      </c>
      <c r="B74" s="20" t="s">
        <v>20</v>
      </c>
      <c r="C74" s="8" t="s">
        <v>87</v>
      </c>
      <c r="D74" s="21">
        <v>126002342</v>
      </c>
      <c r="E74" s="21">
        <v>9196299247</v>
      </c>
      <c r="F74" s="8" t="s">
        <v>28</v>
      </c>
      <c r="G74" s="198">
        <v>38390</v>
      </c>
      <c r="H74" s="23">
        <f t="shared" ca="1" si="1"/>
        <v>15</v>
      </c>
      <c r="J74" s="24">
        <v>26640</v>
      </c>
      <c r="K74" s="25">
        <v>5</v>
      </c>
    </row>
    <row r="75" spans="1:13" ht="14.25" x14ac:dyDescent="0.45">
      <c r="A75" s="8" t="s">
        <v>319</v>
      </c>
      <c r="B75" s="20" t="s">
        <v>20</v>
      </c>
      <c r="C75" s="8" t="s">
        <v>87</v>
      </c>
      <c r="D75" s="21">
        <v>474009228</v>
      </c>
      <c r="E75" s="21">
        <v>9193848677</v>
      </c>
      <c r="F75" s="8" t="s">
        <v>33</v>
      </c>
      <c r="G75" s="198">
        <v>37050</v>
      </c>
      <c r="H75" s="23">
        <f t="shared" ca="1" si="1"/>
        <v>19</v>
      </c>
      <c r="J75" s="24">
        <v>110779</v>
      </c>
      <c r="K75" s="25">
        <v>1</v>
      </c>
    </row>
    <row r="76" spans="1:13" ht="14.25" x14ac:dyDescent="0.45">
      <c r="A76" s="8" t="s">
        <v>572</v>
      </c>
      <c r="B76" s="20" t="s">
        <v>20</v>
      </c>
      <c r="C76" s="8" t="s">
        <v>87</v>
      </c>
      <c r="D76" s="21">
        <v>393003249</v>
      </c>
      <c r="E76" s="21">
        <v>9194980674</v>
      </c>
      <c r="F76" s="8" t="s">
        <v>33</v>
      </c>
      <c r="G76" s="198">
        <v>41264</v>
      </c>
      <c r="H76" s="23">
        <f t="shared" ca="1" si="1"/>
        <v>7</v>
      </c>
      <c r="J76" s="24">
        <v>33926</v>
      </c>
      <c r="K76" s="25">
        <v>3</v>
      </c>
    </row>
    <row r="77" spans="1:13" ht="14.25" x14ac:dyDescent="0.45">
      <c r="A77" s="8" t="s">
        <v>225</v>
      </c>
      <c r="B77" s="20" t="s">
        <v>20</v>
      </c>
      <c r="C77" s="8" t="s">
        <v>87</v>
      </c>
      <c r="D77" s="21">
        <v>822004734</v>
      </c>
      <c r="E77" s="21">
        <v>2524924736</v>
      </c>
      <c r="F77" s="8" t="s">
        <v>28</v>
      </c>
      <c r="G77" s="198">
        <v>39269</v>
      </c>
      <c r="H77" s="23">
        <f t="shared" ca="1" si="1"/>
        <v>13</v>
      </c>
      <c r="J77" s="24">
        <v>47600</v>
      </c>
      <c r="K77" s="25">
        <v>5</v>
      </c>
    </row>
    <row r="78" spans="1:13" ht="14.25" x14ac:dyDescent="0.45">
      <c r="A78" s="8" t="s">
        <v>326</v>
      </c>
      <c r="B78" s="20" t="s">
        <v>46</v>
      </c>
      <c r="C78" s="8" t="s">
        <v>87</v>
      </c>
      <c r="D78" s="21">
        <v>334004480</v>
      </c>
      <c r="E78" s="21">
        <v>2525165289</v>
      </c>
      <c r="F78" s="8" t="s">
        <v>22</v>
      </c>
      <c r="G78" s="198">
        <v>37852</v>
      </c>
      <c r="H78" s="23">
        <f t="shared" ca="1" si="1"/>
        <v>16</v>
      </c>
      <c r="I78" s="23" t="s">
        <v>53</v>
      </c>
      <c r="J78" s="24">
        <v>46224</v>
      </c>
      <c r="K78" s="25">
        <v>1</v>
      </c>
    </row>
    <row r="79" spans="1:13" ht="14.25" x14ac:dyDescent="0.45">
      <c r="A79" s="8" t="s">
        <v>328</v>
      </c>
      <c r="B79" s="20" t="s">
        <v>46</v>
      </c>
      <c r="C79" s="8" t="s">
        <v>87</v>
      </c>
      <c r="D79" s="21">
        <v>856005418</v>
      </c>
      <c r="E79" s="21">
        <v>2526168483</v>
      </c>
      <c r="F79" s="8" t="s">
        <v>28</v>
      </c>
      <c r="G79" s="198">
        <v>43226</v>
      </c>
      <c r="H79" s="23">
        <f t="shared" ca="1" si="1"/>
        <v>2</v>
      </c>
      <c r="J79" s="24">
        <v>43315</v>
      </c>
      <c r="K79" s="25">
        <v>3</v>
      </c>
    </row>
    <row r="80" spans="1:13" ht="14.25" x14ac:dyDescent="0.45">
      <c r="A80" s="8" t="s">
        <v>330</v>
      </c>
      <c r="B80" s="20" t="s">
        <v>37</v>
      </c>
      <c r="C80" s="8" t="s">
        <v>87</v>
      </c>
      <c r="D80" s="21">
        <v>867001341</v>
      </c>
      <c r="E80" s="21">
        <v>2528317543</v>
      </c>
      <c r="F80" s="8" t="s">
        <v>29</v>
      </c>
      <c r="G80" s="198">
        <v>38559</v>
      </c>
      <c r="H80" s="23">
        <f t="shared" ca="1" si="1"/>
        <v>15</v>
      </c>
      <c r="I80" s="23" t="s">
        <v>23</v>
      </c>
      <c r="J80" s="24">
        <v>50803</v>
      </c>
      <c r="K80" s="25">
        <v>3</v>
      </c>
    </row>
    <row r="81" spans="1:11" ht="14.25" x14ac:dyDescent="0.45">
      <c r="A81" s="8" t="s">
        <v>449</v>
      </c>
      <c r="B81" s="20" t="s">
        <v>46</v>
      </c>
      <c r="C81" s="8" t="s">
        <v>87</v>
      </c>
      <c r="D81" s="21">
        <v>411008865</v>
      </c>
      <c r="E81" s="21">
        <v>2523883919</v>
      </c>
      <c r="F81" s="8" t="s">
        <v>22</v>
      </c>
      <c r="G81" s="198">
        <v>43578</v>
      </c>
      <c r="H81" s="23">
        <f t="shared" ca="1" si="1"/>
        <v>1</v>
      </c>
      <c r="I81" s="23" t="s">
        <v>23</v>
      </c>
      <c r="J81" s="24">
        <v>39139</v>
      </c>
      <c r="K81" s="25">
        <v>4</v>
      </c>
    </row>
    <row r="82" spans="1:11" ht="14.25" x14ac:dyDescent="0.45">
      <c r="A82" s="8" t="s">
        <v>483</v>
      </c>
      <c r="B82" s="20" t="s">
        <v>46</v>
      </c>
      <c r="C82" s="8" t="s">
        <v>87</v>
      </c>
      <c r="D82" s="21">
        <v>349009288</v>
      </c>
      <c r="E82" s="21">
        <v>9194629972</v>
      </c>
      <c r="F82" s="8" t="s">
        <v>22</v>
      </c>
      <c r="G82" s="198">
        <v>37955</v>
      </c>
      <c r="H82" s="23">
        <f t="shared" ca="1" si="1"/>
        <v>16</v>
      </c>
      <c r="I82" s="23" t="s">
        <v>53</v>
      </c>
      <c r="J82" s="24">
        <v>41256</v>
      </c>
      <c r="K82" s="25">
        <v>4</v>
      </c>
    </row>
    <row r="83" spans="1:11" ht="14.25" x14ac:dyDescent="0.45">
      <c r="A83" s="8" t="s">
        <v>334</v>
      </c>
      <c r="B83" s="20" t="s">
        <v>59</v>
      </c>
      <c r="C83" s="8" t="s">
        <v>87</v>
      </c>
      <c r="D83" s="21">
        <v>436003732</v>
      </c>
      <c r="E83" s="21">
        <v>2524077699</v>
      </c>
      <c r="F83" s="8" t="s">
        <v>22</v>
      </c>
      <c r="G83" s="198">
        <v>39133</v>
      </c>
      <c r="H83" s="23">
        <f t="shared" ca="1" si="1"/>
        <v>13</v>
      </c>
      <c r="I83" s="23" t="s">
        <v>38</v>
      </c>
      <c r="J83" s="24">
        <v>90418</v>
      </c>
      <c r="K83" s="25">
        <v>2</v>
      </c>
    </row>
    <row r="84" spans="1:11" ht="14.25" x14ac:dyDescent="0.45">
      <c r="A84" s="8" t="s">
        <v>653</v>
      </c>
      <c r="B84" s="20" t="s">
        <v>59</v>
      </c>
      <c r="C84" s="8" t="s">
        <v>87</v>
      </c>
      <c r="D84" s="21">
        <v>831008207</v>
      </c>
      <c r="E84" s="21">
        <v>9192121334</v>
      </c>
      <c r="F84" s="8" t="s">
        <v>22</v>
      </c>
      <c r="G84" s="198">
        <v>37090</v>
      </c>
      <c r="H84" s="23">
        <f t="shared" ca="1" si="1"/>
        <v>19</v>
      </c>
      <c r="I84" s="23" t="s">
        <v>23</v>
      </c>
      <c r="J84" s="24">
        <v>103608</v>
      </c>
      <c r="K84" s="25">
        <v>5</v>
      </c>
    </row>
    <row r="85" spans="1:11" ht="14.25" x14ac:dyDescent="0.45">
      <c r="A85" s="8" t="s">
        <v>730</v>
      </c>
      <c r="B85" s="20" t="s">
        <v>46</v>
      </c>
      <c r="C85" s="8" t="s">
        <v>87</v>
      </c>
      <c r="D85" s="21">
        <v>333007685</v>
      </c>
      <c r="E85" s="21">
        <v>9198314799</v>
      </c>
      <c r="F85" s="8" t="s">
        <v>22</v>
      </c>
      <c r="G85" s="198">
        <v>39774</v>
      </c>
      <c r="H85" s="23">
        <f t="shared" ca="1" si="1"/>
        <v>11</v>
      </c>
      <c r="I85" s="23" t="s">
        <v>42</v>
      </c>
      <c r="J85" s="24">
        <v>123667</v>
      </c>
      <c r="K85" s="25">
        <v>3</v>
      </c>
    </row>
    <row r="86" spans="1:11" ht="14.25" x14ac:dyDescent="0.45">
      <c r="A86" s="8" t="s">
        <v>733</v>
      </c>
      <c r="B86" s="20" t="s">
        <v>46</v>
      </c>
      <c r="C86" s="8" t="s">
        <v>87</v>
      </c>
      <c r="D86" s="21">
        <v>252006921</v>
      </c>
      <c r="E86" s="21">
        <v>2525777345</v>
      </c>
      <c r="F86" s="8" t="s">
        <v>22</v>
      </c>
      <c r="G86" s="198">
        <v>39363</v>
      </c>
      <c r="H86" s="23">
        <f t="shared" ca="1" si="1"/>
        <v>12</v>
      </c>
      <c r="I86" s="23" t="s">
        <v>53</v>
      </c>
      <c r="J86" s="24">
        <v>125683</v>
      </c>
      <c r="K86" s="25">
        <v>4</v>
      </c>
    </row>
    <row r="87" spans="1:11" ht="14.25" x14ac:dyDescent="0.45">
      <c r="A87" s="8" t="s">
        <v>342</v>
      </c>
      <c r="B87" s="20" t="s">
        <v>20</v>
      </c>
      <c r="C87" s="8" t="s">
        <v>87</v>
      </c>
      <c r="D87" s="21">
        <v>365007800</v>
      </c>
      <c r="E87" s="21">
        <v>2524125146</v>
      </c>
      <c r="F87" s="8" t="s">
        <v>22</v>
      </c>
      <c r="G87" s="198">
        <v>38423</v>
      </c>
      <c r="H87" s="23">
        <f t="shared" ca="1" si="1"/>
        <v>15</v>
      </c>
      <c r="I87" s="23" t="s">
        <v>23</v>
      </c>
      <c r="J87" s="24">
        <v>96322</v>
      </c>
      <c r="K87" s="25">
        <v>5</v>
      </c>
    </row>
    <row r="88" spans="1:11" ht="14.25" x14ac:dyDescent="0.45">
      <c r="A88" s="8" t="s">
        <v>775</v>
      </c>
      <c r="B88" s="20" t="s">
        <v>20</v>
      </c>
      <c r="C88" s="8" t="s">
        <v>87</v>
      </c>
      <c r="D88" s="21">
        <v>733003074</v>
      </c>
      <c r="E88" s="21">
        <v>9192224790</v>
      </c>
      <c r="F88" s="8" t="s">
        <v>33</v>
      </c>
      <c r="G88" s="198">
        <v>43900</v>
      </c>
      <c r="H88" s="23">
        <f t="shared" ca="1" si="1"/>
        <v>0</v>
      </c>
      <c r="J88" s="24">
        <v>119621</v>
      </c>
      <c r="K88" s="25">
        <v>3</v>
      </c>
    </row>
    <row r="89" spans="1:11" ht="14.25" x14ac:dyDescent="0.45">
      <c r="A89" s="8" t="s">
        <v>742</v>
      </c>
      <c r="B89" s="20" t="s">
        <v>20</v>
      </c>
      <c r="C89" s="8" t="s">
        <v>87</v>
      </c>
      <c r="D89" s="21">
        <v>580000042</v>
      </c>
      <c r="E89" s="21">
        <v>9197528456</v>
      </c>
      <c r="F89" s="8" t="s">
        <v>33</v>
      </c>
      <c r="G89" s="198">
        <v>39146</v>
      </c>
      <c r="H89" s="23">
        <f t="shared" ca="1" si="1"/>
        <v>13</v>
      </c>
      <c r="J89" s="24">
        <v>89496</v>
      </c>
      <c r="K89" s="25">
        <v>4</v>
      </c>
    </row>
    <row r="90" spans="1:11" ht="14.25" x14ac:dyDescent="0.45">
      <c r="A90" s="8" t="s">
        <v>350</v>
      </c>
      <c r="B90" s="20" t="s">
        <v>37</v>
      </c>
      <c r="C90" s="8" t="s">
        <v>87</v>
      </c>
      <c r="D90" s="21">
        <v>600008368</v>
      </c>
      <c r="E90" s="21">
        <v>9197280453</v>
      </c>
      <c r="F90" s="8" t="s">
        <v>29</v>
      </c>
      <c r="G90" s="198">
        <v>38300</v>
      </c>
      <c r="H90" s="23">
        <f t="shared" ca="1" si="1"/>
        <v>15</v>
      </c>
      <c r="I90" s="23" t="s">
        <v>55</v>
      </c>
      <c r="J90" s="24">
        <v>32450</v>
      </c>
      <c r="K90" s="25">
        <v>3</v>
      </c>
    </row>
    <row r="91" spans="1:11" ht="14.25" x14ac:dyDescent="0.45">
      <c r="A91" s="8" t="s">
        <v>750</v>
      </c>
      <c r="B91" s="20" t="s">
        <v>52</v>
      </c>
      <c r="C91" s="8" t="s">
        <v>87</v>
      </c>
      <c r="D91" s="21">
        <v>683002853</v>
      </c>
      <c r="E91" s="21">
        <v>9196224056</v>
      </c>
      <c r="F91" s="8" t="s">
        <v>33</v>
      </c>
      <c r="G91" s="198">
        <v>43389</v>
      </c>
      <c r="H91" s="23">
        <f t="shared" ca="1" si="1"/>
        <v>1</v>
      </c>
      <c r="J91" s="24">
        <v>37138</v>
      </c>
      <c r="K91" s="25">
        <v>3</v>
      </c>
    </row>
    <row r="92" spans="1:11" ht="14.25" x14ac:dyDescent="0.45">
      <c r="A92" s="8" t="s">
        <v>424</v>
      </c>
      <c r="B92" s="20" t="s">
        <v>46</v>
      </c>
      <c r="C92" s="8" t="s">
        <v>87</v>
      </c>
      <c r="D92" s="21">
        <v>653003221</v>
      </c>
      <c r="E92" s="21">
        <v>9197713771</v>
      </c>
      <c r="F92" s="8" t="s">
        <v>33</v>
      </c>
      <c r="G92" s="198">
        <v>36776</v>
      </c>
      <c r="H92" s="23">
        <f t="shared" ca="1" si="1"/>
        <v>19</v>
      </c>
      <c r="J92" s="24">
        <v>114422</v>
      </c>
      <c r="K92" s="25">
        <v>5</v>
      </c>
    </row>
    <row r="93" spans="1:11" ht="14.25" x14ac:dyDescent="0.45">
      <c r="A93" s="8" t="s">
        <v>664</v>
      </c>
      <c r="B93" s="20" t="s">
        <v>59</v>
      </c>
      <c r="C93" s="8" t="s">
        <v>87</v>
      </c>
      <c r="D93" s="21">
        <v>873000939</v>
      </c>
      <c r="E93" s="21">
        <v>9191259179</v>
      </c>
      <c r="F93" s="8" t="s">
        <v>22</v>
      </c>
      <c r="G93" s="198">
        <v>38821</v>
      </c>
      <c r="H93" s="23">
        <f t="shared" ca="1" si="1"/>
        <v>14</v>
      </c>
      <c r="I93" s="23" t="s">
        <v>23</v>
      </c>
      <c r="J93" s="24">
        <v>59746</v>
      </c>
      <c r="K93" s="25">
        <v>5</v>
      </c>
    </row>
    <row r="94" spans="1:11" ht="14.25" x14ac:dyDescent="0.45">
      <c r="A94" s="8" t="s">
        <v>80</v>
      </c>
      <c r="B94" s="20" t="s">
        <v>59</v>
      </c>
      <c r="C94" s="8" t="s">
        <v>87</v>
      </c>
      <c r="D94" s="21">
        <v>721009660</v>
      </c>
      <c r="E94" s="21">
        <v>2526711140</v>
      </c>
      <c r="F94" s="8" t="s">
        <v>22</v>
      </c>
      <c r="G94" s="198">
        <v>41701</v>
      </c>
      <c r="H94" s="23">
        <f t="shared" ca="1" si="1"/>
        <v>6</v>
      </c>
      <c r="I94" s="23" t="s">
        <v>42</v>
      </c>
      <c r="J94" s="24">
        <v>55771</v>
      </c>
      <c r="K94" s="25">
        <v>1</v>
      </c>
    </row>
    <row r="95" spans="1:11" ht="14.25" x14ac:dyDescent="0.45">
      <c r="A95" s="8" t="s">
        <v>752</v>
      </c>
      <c r="B95" s="20" t="s">
        <v>20</v>
      </c>
      <c r="C95" s="8" t="s">
        <v>87</v>
      </c>
      <c r="D95" s="21">
        <v>676004152</v>
      </c>
      <c r="E95" s="21">
        <v>9194416232</v>
      </c>
      <c r="F95" s="8" t="s">
        <v>22</v>
      </c>
      <c r="G95" s="198">
        <v>42059</v>
      </c>
      <c r="H95" s="23">
        <f t="shared" ca="1" si="1"/>
        <v>5</v>
      </c>
      <c r="I95" s="23" t="s">
        <v>23</v>
      </c>
      <c r="J95" s="24">
        <v>33523</v>
      </c>
      <c r="K95" s="25">
        <v>1</v>
      </c>
    </row>
    <row r="96" spans="1:11" ht="14.25" x14ac:dyDescent="0.45">
      <c r="A96" s="8" t="s">
        <v>494</v>
      </c>
      <c r="B96" s="20" t="s">
        <v>59</v>
      </c>
      <c r="C96" s="8" t="s">
        <v>87</v>
      </c>
      <c r="D96" s="21">
        <v>242009349</v>
      </c>
      <c r="E96" s="21">
        <v>2526576057</v>
      </c>
      <c r="F96" s="8" t="s">
        <v>22</v>
      </c>
      <c r="G96" s="198">
        <v>43557</v>
      </c>
      <c r="H96" s="23">
        <f t="shared" ca="1" si="1"/>
        <v>1</v>
      </c>
      <c r="I96" s="23" t="s">
        <v>38</v>
      </c>
      <c r="J96" s="24">
        <v>112061</v>
      </c>
      <c r="K96" s="25">
        <v>3</v>
      </c>
    </row>
    <row r="97" spans="1:13" ht="14.25" x14ac:dyDescent="0.45">
      <c r="A97" s="8" t="s">
        <v>140</v>
      </c>
      <c r="B97" s="20" t="s">
        <v>27</v>
      </c>
      <c r="C97" s="8" t="s">
        <v>87</v>
      </c>
      <c r="D97" s="21">
        <v>877002222</v>
      </c>
      <c r="E97" s="21">
        <v>9195511103</v>
      </c>
      <c r="F97" s="8" t="s">
        <v>22</v>
      </c>
      <c r="G97" s="198">
        <v>43227</v>
      </c>
      <c r="H97" s="23">
        <f t="shared" ca="1" si="1"/>
        <v>2</v>
      </c>
      <c r="I97" s="23" t="s">
        <v>55</v>
      </c>
      <c r="J97" s="24">
        <v>107582</v>
      </c>
      <c r="K97" s="25">
        <v>2</v>
      </c>
    </row>
    <row r="98" spans="1:13" ht="14.25" x14ac:dyDescent="0.45">
      <c r="A98" s="8" t="s">
        <v>160</v>
      </c>
      <c r="B98" s="20" t="s">
        <v>46</v>
      </c>
      <c r="C98" s="8" t="s">
        <v>87</v>
      </c>
      <c r="D98" s="21">
        <v>129007083</v>
      </c>
      <c r="E98" s="21">
        <v>2521391475</v>
      </c>
      <c r="F98" s="8" t="s">
        <v>22</v>
      </c>
      <c r="G98" s="198">
        <v>42833</v>
      </c>
      <c r="H98" s="23">
        <f t="shared" ca="1" si="1"/>
        <v>3</v>
      </c>
      <c r="I98" s="23" t="s">
        <v>38</v>
      </c>
      <c r="J98" s="24">
        <v>99230</v>
      </c>
      <c r="K98" s="25">
        <v>5</v>
      </c>
    </row>
    <row r="99" spans="1:13" ht="14.25" x14ac:dyDescent="0.45">
      <c r="A99" s="8" t="s">
        <v>520</v>
      </c>
      <c r="B99" s="20" t="s">
        <v>46</v>
      </c>
      <c r="C99" s="8" t="s">
        <v>144</v>
      </c>
      <c r="D99" s="21">
        <v>272006635</v>
      </c>
      <c r="E99" s="21">
        <v>2521656242</v>
      </c>
      <c r="F99" s="8" t="s">
        <v>22</v>
      </c>
      <c r="G99" s="198">
        <v>42692</v>
      </c>
      <c r="H99" s="23">
        <f t="shared" ca="1" si="1"/>
        <v>3</v>
      </c>
      <c r="I99" s="23" t="s">
        <v>23</v>
      </c>
      <c r="J99" s="24">
        <v>124603</v>
      </c>
      <c r="K99" s="25">
        <v>1</v>
      </c>
    </row>
    <row r="100" spans="1:13" ht="14.25" x14ac:dyDescent="0.45">
      <c r="A100" s="8" t="s">
        <v>191</v>
      </c>
      <c r="B100" s="20" t="s">
        <v>59</v>
      </c>
      <c r="C100" s="8" t="s">
        <v>144</v>
      </c>
      <c r="D100" s="21">
        <v>759000847</v>
      </c>
      <c r="E100" s="21">
        <v>2527474942</v>
      </c>
      <c r="F100" s="8" t="s">
        <v>22</v>
      </c>
      <c r="G100" s="198">
        <v>41187</v>
      </c>
      <c r="H100" s="23">
        <f t="shared" ca="1" si="1"/>
        <v>7</v>
      </c>
      <c r="I100" s="23" t="s">
        <v>23</v>
      </c>
      <c r="J100" s="24">
        <v>52747</v>
      </c>
      <c r="K100" s="25">
        <v>4</v>
      </c>
      <c r="M100" s="33"/>
    </row>
    <row r="101" spans="1:13" ht="14.25" x14ac:dyDescent="0.45">
      <c r="A101" s="8" t="s">
        <v>391</v>
      </c>
      <c r="B101" s="20" t="s">
        <v>46</v>
      </c>
      <c r="C101" s="8" t="s">
        <v>144</v>
      </c>
      <c r="D101" s="21">
        <v>920005896</v>
      </c>
      <c r="E101" s="21">
        <v>2523173691</v>
      </c>
      <c r="F101" s="8" t="s">
        <v>33</v>
      </c>
      <c r="G101" s="198">
        <v>43617</v>
      </c>
      <c r="H101" s="23">
        <f t="shared" ca="1" si="1"/>
        <v>1</v>
      </c>
      <c r="J101" s="24">
        <v>113558</v>
      </c>
      <c r="K101" s="25">
        <v>2</v>
      </c>
    </row>
    <row r="102" spans="1:13" ht="14.25" x14ac:dyDescent="0.45">
      <c r="A102" s="8" t="s">
        <v>627</v>
      </c>
      <c r="B102" s="20" t="s">
        <v>52</v>
      </c>
      <c r="C102" s="8" t="s">
        <v>144</v>
      </c>
      <c r="D102" s="21">
        <v>676001149</v>
      </c>
      <c r="E102" s="21">
        <v>9192824485</v>
      </c>
      <c r="F102" s="8" t="s">
        <v>22</v>
      </c>
      <c r="G102" s="198">
        <v>42451</v>
      </c>
      <c r="H102" s="23">
        <f t="shared" ca="1" si="1"/>
        <v>4</v>
      </c>
      <c r="I102" s="23" t="s">
        <v>23</v>
      </c>
      <c r="J102" s="24">
        <v>102413</v>
      </c>
      <c r="K102" s="25">
        <v>4</v>
      </c>
    </row>
    <row r="103" spans="1:13" ht="14.25" x14ac:dyDescent="0.45">
      <c r="A103" s="8" t="s">
        <v>759</v>
      </c>
      <c r="B103" s="20" t="s">
        <v>59</v>
      </c>
      <c r="C103" s="8" t="s">
        <v>144</v>
      </c>
      <c r="D103" s="21">
        <v>106006222</v>
      </c>
      <c r="E103" s="21">
        <v>9198310129</v>
      </c>
      <c r="F103" s="8" t="s">
        <v>33</v>
      </c>
      <c r="G103" s="198">
        <v>38753</v>
      </c>
      <c r="H103" s="23">
        <f t="shared" ca="1" si="1"/>
        <v>14</v>
      </c>
      <c r="J103" s="24">
        <v>51293</v>
      </c>
      <c r="K103" s="25">
        <v>4</v>
      </c>
    </row>
    <row r="104" spans="1:13" ht="14.25" x14ac:dyDescent="0.45">
      <c r="A104" s="8" t="s">
        <v>205</v>
      </c>
      <c r="B104" s="20" t="s">
        <v>46</v>
      </c>
      <c r="C104" s="8" t="s">
        <v>144</v>
      </c>
      <c r="D104" s="21">
        <v>207006781</v>
      </c>
      <c r="E104" s="21">
        <v>9194125294</v>
      </c>
      <c r="F104" s="8" t="s">
        <v>22</v>
      </c>
      <c r="G104" s="198">
        <v>39553</v>
      </c>
      <c r="H104" s="23">
        <f t="shared" ca="1" si="1"/>
        <v>12</v>
      </c>
      <c r="I104" s="23" t="s">
        <v>23</v>
      </c>
      <c r="J104" s="24">
        <v>110074</v>
      </c>
      <c r="K104" s="25">
        <v>3</v>
      </c>
    </row>
    <row r="105" spans="1:13" ht="14.25" x14ac:dyDescent="0.45">
      <c r="A105" s="8" t="s">
        <v>120</v>
      </c>
      <c r="B105" s="20" t="s">
        <v>46</v>
      </c>
      <c r="C105" s="8" t="s">
        <v>144</v>
      </c>
      <c r="D105" s="21">
        <v>495002805</v>
      </c>
      <c r="E105" s="21">
        <v>9197146686</v>
      </c>
      <c r="F105" s="8" t="s">
        <v>33</v>
      </c>
      <c r="G105" s="198">
        <v>38818</v>
      </c>
      <c r="H105" s="23">
        <f t="shared" ca="1" si="1"/>
        <v>14</v>
      </c>
      <c r="J105" s="24">
        <v>85464</v>
      </c>
      <c r="K105" s="25">
        <v>5</v>
      </c>
    </row>
    <row r="106" spans="1:13" ht="14.25" x14ac:dyDescent="0.45">
      <c r="A106" s="8" t="s">
        <v>580</v>
      </c>
      <c r="B106" s="20" t="s">
        <v>27</v>
      </c>
      <c r="C106" s="8" t="s">
        <v>144</v>
      </c>
      <c r="D106" s="21">
        <v>640001378</v>
      </c>
      <c r="E106" s="21">
        <v>2524663056</v>
      </c>
      <c r="F106" s="8" t="s">
        <v>29</v>
      </c>
      <c r="G106" s="198">
        <v>39486</v>
      </c>
      <c r="H106" s="23">
        <f t="shared" ca="1" si="1"/>
        <v>12</v>
      </c>
      <c r="I106" s="23" t="s">
        <v>53</v>
      </c>
      <c r="J106" s="24">
        <v>66571</v>
      </c>
      <c r="K106" s="25">
        <v>2</v>
      </c>
    </row>
    <row r="107" spans="1:13" ht="14.25" x14ac:dyDescent="0.45">
      <c r="A107" s="8" t="s">
        <v>50</v>
      </c>
      <c r="B107" s="20" t="s">
        <v>46</v>
      </c>
      <c r="C107" s="8" t="s">
        <v>152</v>
      </c>
      <c r="D107" s="21">
        <v>405007884</v>
      </c>
      <c r="E107" s="21">
        <v>2524747044</v>
      </c>
      <c r="F107" s="8" t="s">
        <v>22</v>
      </c>
      <c r="G107" s="198">
        <v>43820</v>
      </c>
      <c r="H107" s="23">
        <f t="shared" ca="1" si="1"/>
        <v>0</v>
      </c>
      <c r="I107" s="23" t="s">
        <v>53</v>
      </c>
      <c r="J107" s="24">
        <v>99446</v>
      </c>
      <c r="K107" s="25">
        <v>1</v>
      </c>
    </row>
    <row r="108" spans="1:13" ht="14.25" x14ac:dyDescent="0.45">
      <c r="A108" s="8" t="s">
        <v>465</v>
      </c>
      <c r="B108" s="20" t="s">
        <v>59</v>
      </c>
      <c r="C108" s="8" t="s">
        <v>152</v>
      </c>
      <c r="D108" s="21">
        <v>943001719</v>
      </c>
      <c r="E108" s="21">
        <v>9193517837</v>
      </c>
      <c r="F108" s="8" t="s">
        <v>22</v>
      </c>
      <c r="G108" s="198">
        <v>36375</v>
      </c>
      <c r="H108" s="23">
        <f t="shared" ca="1" si="1"/>
        <v>21</v>
      </c>
      <c r="I108" s="23" t="s">
        <v>53</v>
      </c>
      <c r="J108" s="24">
        <v>33005</v>
      </c>
      <c r="K108" s="25">
        <v>3</v>
      </c>
    </row>
    <row r="109" spans="1:13" ht="14.25" x14ac:dyDescent="0.45">
      <c r="A109" s="8" t="s">
        <v>100</v>
      </c>
      <c r="B109" s="20" t="s">
        <v>37</v>
      </c>
      <c r="C109" s="8" t="s">
        <v>152</v>
      </c>
      <c r="D109" s="21">
        <v>452002136</v>
      </c>
      <c r="E109" s="21">
        <v>2524106437</v>
      </c>
      <c r="F109" s="8" t="s">
        <v>22</v>
      </c>
      <c r="G109" s="198">
        <v>43876</v>
      </c>
      <c r="H109" s="23">
        <f t="shared" ca="1" si="1"/>
        <v>0</v>
      </c>
      <c r="I109" s="23" t="s">
        <v>38</v>
      </c>
      <c r="J109" s="24">
        <v>38174</v>
      </c>
      <c r="K109" s="25">
        <v>1</v>
      </c>
    </row>
    <row r="110" spans="1:13" ht="14.25" x14ac:dyDescent="0.45">
      <c r="A110" s="8" t="s">
        <v>776</v>
      </c>
      <c r="B110" s="20" t="s">
        <v>52</v>
      </c>
      <c r="C110" s="8" t="s">
        <v>152</v>
      </c>
      <c r="D110" s="21">
        <v>313001312</v>
      </c>
      <c r="E110" s="21">
        <v>2526092172</v>
      </c>
      <c r="F110" s="8" t="s">
        <v>22</v>
      </c>
      <c r="G110" s="198">
        <v>40971</v>
      </c>
      <c r="H110" s="23">
        <f t="shared" ca="1" si="1"/>
        <v>8</v>
      </c>
      <c r="I110" s="23" t="s">
        <v>53</v>
      </c>
      <c r="J110" s="24">
        <v>98352</v>
      </c>
      <c r="K110" s="25">
        <v>5</v>
      </c>
    </row>
    <row r="111" spans="1:13" ht="14.25" x14ac:dyDescent="0.45">
      <c r="A111" s="8" t="s">
        <v>281</v>
      </c>
      <c r="B111" s="20" t="s">
        <v>59</v>
      </c>
      <c r="C111" s="8" t="s">
        <v>152</v>
      </c>
      <c r="D111" s="21">
        <v>925009144</v>
      </c>
      <c r="E111" s="21">
        <v>2524752921</v>
      </c>
      <c r="F111" s="8" t="s">
        <v>22</v>
      </c>
      <c r="G111" s="198">
        <v>38791</v>
      </c>
      <c r="H111" s="23">
        <f t="shared" ca="1" si="1"/>
        <v>14</v>
      </c>
      <c r="I111" s="23" t="s">
        <v>23</v>
      </c>
      <c r="J111" s="24">
        <v>71798</v>
      </c>
      <c r="K111" s="25">
        <v>2</v>
      </c>
    </row>
    <row r="112" spans="1:13" ht="14.25" x14ac:dyDescent="0.45">
      <c r="A112" s="8" t="s">
        <v>292</v>
      </c>
      <c r="B112" s="20" t="s">
        <v>46</v>
      </c>
      <c r="C112" s="8" t="s">
        <v>152</v>
      </c>
      <c r="D112" s="21">
        <v>510000628</v>
      </c>
      <c r="E112" s="21">
        <v>2527405629</v>
      </c>
      <c r="F112" s="8" t="s">
        <v>22</v>
      </c>
      <c r="G112" s="198">
        <v>39661</v>
      </c>
      <c r="H112" s="23">
        <f t="shared" ca="1" si="1"/>
        <v>12</v>
      </c>
      <c r="I112" s="23" t="s">
        <v>53</v>
      </c>
      <c r="J112" s="24">
        <v>62899</v>
      </c>
      <c r="K112" s="25">
        <v>5</v>
      </c>
    </row>
    <row r="113" spans="1:13" ht="14.25" x14ac:dyDescent="0.45">
      <c r="A113" s="8" t="s">
        <v>122</v>
      </c>
      <c r="B113" s="20" t="s">
        <v>59</v>
      </c>
      <c r="C113" s="8" t="s">
        <v>152</v>
      </c>
      <c r="D113" s="21">
        <v>651005963</v>
      </c>
      <c r="E113" s="21">
        <v>9194944945</v>
      </c>
      <c r="F113" s="8" t="s">
        <v>28</v>
      </c>
      <c r="G113" s="198">
        <v>36549</v>
      </c>
      <c r="H113" s="23">
        <f t="shared" ca="1" si="1"/>
        <v>20</v>
      </c>
      <c r="J113" s="24">
        <v>39577</v>
      </c>
      <c r="K113" s="25">
        <v>4</v>
      </c>
      <c r="M113" s="33"/>
    </row>
    <row r="114" spans="1:13" ht="14.25" x14ac:dyDescent="0.45">
      <c r="A114" s="8" t="s">
        <v>509</v>
      </c>
      <c r="B114" s="20" t="s">
        <v>59</v>
      </c>
      <c r="C114" s="8" t="s">
        <v>152</v>
      </c>
      <c r="D114" s="21">
        <v>324002113</v>
      </c>
      <c r="E114" s="21">
        <v>9198824849</v>
      </c>
      <c r="F114" s="8" t="s">
        <v>29</v>
      </c>
      <c r="G114" s="198">
        <v>37127</v>
      </c>
      <c r="H114" s="23">
        <f t="shared" ca="1" si="1"/>
        <v>18</v>
      </c>
      <c r="I114" s="23" t="s">
        <v>53</v>
      </c>
      <c r="J114" s="24">
        <v>41220</v>
      </c>
      <c r="K114" s="25">
        <v>1</v>
      </c>
    </row>
    <row r="115" spans="1:13" ht="14.25" x14ac:dyDescent="0.45">
      <c r="A115" s="8" t="s">
        <v>212</v>
      </c>
      <c r="B115" s="20" t="s">
        <v>46</v>
      </c>
      <c r="C115" s="8" t="s">
        <v>152</v>
      </c>
      <c r="D115" s="21">
        <v>124003063</v>
      </c>
      <c r="E115" s="21">
        <v>9192229885</v>
      </c>
      <c r="F115" s="8" t="s">
        <v>29</v>
      </c>
      <c r="G115" s="198">
        <v>38977</v>
      </c>
      <c r="H115" s="23">
        <f t="shared" ca="1" si="1"/>
        <v>13</v>
      </c>
      <c r="I115" s="23" t="s">
        <v>53</v>
      </c>
      <c r="J115" s="24">
        <v>15149</v>
      </c>
      <c r="K115" s="25">
        <v>4</v>
      </c>
    </row>
    <row r="116" spans="1:13" ht="14.25" x14ac:dyDescent="0.45">
      <c r="A116" s="8" t="s">
        <v>518</v>
      </c>
      <c r="B116" s="20" t="s">
        <v>46</v>
      </c>
      <c r="C116" s="8" t="s">
        <v>162</v>
      </c>
      <c r="D116" s="21">
        <v>828006583</v>
      </c>
      <c r="E116" s="21">
        <v>2521282202</v>
      </c>
      <c r="F116" s="8" t="s">
        <v>28</v>
      </c>
      <c r="G116" s="198">
        <v>39573</v>
      </c>
      <c r="H116" s="23">
        <f t="shared" ca="1" si="1"/>
        <v>12</v>
      </c>
      <c r="J116" s="24">
        <v>21185</v>
      </c>
      <c r="K116" s="25">
        <v>5</v>
      </c>
    </row>
    <row r="117" spans="1:13" ht="14.25" x14ac:dyDescent="0.45">
      <c r="A117" s="8" t="s">
        <v>243</v>
      </c>
      <c r="B117" s="20" t="s">
        <v>27</v>
      </c>
      <c r="C117" s="8" t="s">
        <v>162</v>
      </c>
      <c r="D117" s="21">
        <v>938008346</v>
      </c>
      <c r="E117" s="21">
        <v>2526738901</v>
      </c>
      <c r="F117" s="8" t="s">
        <v>33</v>
      </c>
      <c r="G117" s="198">
        <v>36917</v>
      </c>
      <c r="H117" s="23">
        <f t="shared" ca="1" si="1"/>
        <v>19</v>
      </c>
      <c r="J117" s="24">
        <v>115272</v>
      </c>
      <c r="K117" s="25">
        <v>2</v>
      </c>
    </row>
    <row r="118" spans="1:13" ht="14.25" x14ac:dyDescent="0.45">
      <c r="A118" s="8" t="s">
        <v>72</v>
      </c>
      <c r="B118" s="20" t="s">
        <v>20</v>
      </c>
      <c r="C118" s="8" t="s">
        <v>162</v>
      </c>
      <c r="D118" s="21">
        <v>719007584</v>
      </c>
      <c r="E118" s="21">
        <v>9191653055</v>
      </c>
      <c r="F118" s="8" t="s">
        <v>22</v>
      </c>
      <c r="G118" s="198">
        <v>39381</v>
      </c>
      <c r="H118" s="23">
        <f t="shared" ca="1" si="1"/>
        <v>12</v>
      </c>
      <c r="I118" s="23" t="s">
        <v>53</v>
      </c>
      <c r="J118" s="24">
        <v>54173</v>
      </c>
      <c r="K118" s="25">
        <v>5</v>
      </c>
    </row>
    <row r="119" spans="1:13" ht="14.25" x14ac:dyDescent="0.45">
      <c r="A119" s="8" t="s">
        <v>616</v>
      </c>
      <c r="B119" s="20" t="s">
        <v>59</v>
      </c>
      <c r="C119" s="8" t="s">
        <v>162</v>
      </c>
      <c r="D119" s="21">
        <v>690004765</v>
      </c>
      <c r="E119" s="21">
        <v>2525786813</v>
      </c>
      <c r="F119" s="8" t="s">
        <v>22</v>
      </c>
      <c r="G119" s="198">
        <v>36487</v>
      </c>
      <c r="H119" s="23">
        <f t="shared" ca="1" si="1"/>
        <v>20</v>
      </c>
      <c r="I119" s="23" t="s">
        <v>38</v>
      </c>
      <c r="J119" s="24">
        <v>118800</v>
      </c>
      <c r="K119" s="25">
        <v>5</v>
      </c>
    </row>
    <row r="120" spans="1:13" ht="14.25" x14ac:dyDescent="0.45">
      <c r="A120" s="8" t="s">
        <v>777</v>
      </c>
      <c r="B120" s="20" t="s">
        <v>46</v>
      </c>
      <c r="C120" s="8" t="s">
        <v>162</v>
      </c>
      <c r="D120" s="21">
        <v>685003695</v>
      </c>
      <c r="E120" s="21">
        <v>9196756847</v>
      </c>
      <c r="F120" s="8" t="s">
        <v>22</v>
      </c>
      <c r="G120" s="198">
        <v>39480</v>
      </c>
      <c r="H120" s="23">
        <f t="shared" ca="1" si="1"/>
        <v>12</v>
      </c>
      <c r="I120" s="23" t="s">
        <v>53</v>
      </c>
      <c r="J120" s="24">
        <v>119174</v>
      </c>
      <c r="K120" s="25">
        <v>4</v>
      </c>
    </row>
    <row r="121" spans="1:13" ht="14.25" x14ac:dyDescent="0.45">
      <c r="A121" s="8" t="s">
        <v>542</v>
      </c>
      <c r="B121" s="20" t="s">
        <v>46</v>
      </c>
      <c r="C121" s="8" t="s">
        <v>162</v>
      </c>
      <c r="D121" s="21">
        <v>585005837</v>
      </c>
      <c r="E121" s="21">
        <v>9194983657</v>
      </c>
      <c r="F121" s="8" t="s">
        <v>29</v>
      </c>
      <c r="G121" s="198">
        <v>39263</v>
      </c>
      <c r="H121" s="23">
        <f t="shared" ca="1" si="1"/>
        <v>13</v>
      </c>
      <c r="I121" s="23" t="s">
        <v>55</v>
      </c>
      <c r="J121" s="24">
        <v>26863</v>
      </c>
      <c r="K121" s="25">
        <v>4</v>
      </c>
    </row>
    <row r="122" spans="1:13" ht="14.25" x14ac:dyDescent="0.45">
      <c r="A122" s="8" t="s">
        <v>54</v>
      </c>
      <c r="B122" s="20" t="s">
        <v>20</v>
      </c>
      <c r="C122" s="8" t="s">
        <v>162</v>
      </c>
      <c r="D122" s="21">
        <v>681006577</v>
      </c>
      <c r="E122" s="21">
        <v>9192387348</v>
      </c>
      <c r="F122" s="8" t="s">
        <v>33</v>
      </c>
      <c r="G122" s="198">
        <v>38454</v>
      </c>
      <c r="H122" s="23">
        <f t="shared" ca="1" si="1"/>
        <v>15</v>
      </c>
      <c r="J122" s="24">
        <v>50774</v>
      </c>
      <c r="K122" s="25">
        <v>2</v>
      </c>
      <c r="M122" s="33"/>
    </row>
    <row r="123" spans="1:13" ht="14.25" x14ac:dyDescent="0.45">
      <c r="A123" s="8" t="s">
        <v>284</v>
      </c>
      <c r="B123" s="20" t="s">
        <v>37</v>
      </c>
      <c r="C123" s="8" t="s">
        <v>162</v>
      </c>
      <c r="D123" s="21">
        <v>291008311</v>
      </c>
      <c r="E123" s="21">
        <v>2526742736</v>
      </c>
      <c r="F123" s="8" t="s">
        <v>22</v>
      </c>
      <c r="G123" s="198">
        <v>40916</v>
      </c>
      <c r="H123" s="23">
        <f t="shared" ca="1" si="1"/>
        <v>8</v>
      </c>
      <c r="I123" s="23" t="s">
        <v>23</v>
      </c>
      <c r="J123" s="24">
        <v>115373</v>
      </c>
      <c r="K123" s="25">
        <v>4</v>
      </c>
    </row>
    <row r="124" spans="1:13" ht="14.25" x14ac:dyDescent="0.45">
      <c r="A124" s="8" t="s">
        <v>110</v>
      </c>
      <c r="B124" s="20" t="s">
        <v>46</v>
      </c>
      <c r="C124" s="8" t="s">
        <v>162</v>
      </c>
      <c r="D124" s="21">
        <v>195005117</v>
      </c>
      <c r="E124" s="21">
        <v>9193451072</v>
      </c>
      <c r="F124" s="8" t="s">
        <v>28</v>
      </c>
      <c r="G124" s="198">
        <v>36751</v>
      </c>
      <c r="H124" s="23">
        <f t="shared" ca="1" si="1"/>
        <v>19</v>
      </c>
      <c r="J124" s="24">
        <v>18253</v>
      </c>
      <c r="K124" s="25">
        <v>2</v>
      </c>
    </row>
    <row r="125" spans="1:13" ht="14.25" x14ac:dyDescent="0.45">
      <c r="A125" s="8" t="s">
        <v>778</v>
      </c>
      <c r="B125" s="20" t="s">
        <v>59</v>
      </c>
      <c r="C125" s="8" t="s">
        <v>162</v>
      </c>
      <c r="D125" s="21">
        <v>197009466</v>
      </c>
      <c r="E125" s="21">
        <v>9191472895</v>
      </c>
      <c r="F125" s="8" t="s">
        <v>33</v>
      </c>
      <c r="G125" s="198">
        <v>39646</v>
      </c>
      <c r="H125" s="23">
        <f t="shared" ca="1" si="1"/>
        <v>12</v>
      </c>
      <c r="J125" s="24">
        <v>109469</v>
      </c>
      <c r="K125" s="25">
        <v>1</v>
      </c>
    </row>
    <row r="126" spans="1:13" ht="14.25" x14ac:dyDescent="0.45">
      <c r="A126" s="8" t="s">
        <v>758</v>
      </c>
      <c r="B126" s="20" t="s">
        <v>59</v>
      </c>
      <c r="C126" s="8" t="s">
        <v>162</v>
      </c>
      <c r="D126" s="21">
        <v>526008716</v>
      </c>
      <c r="E126" s="21">
        <v>2527230063</v>
      </c>
      <c r="F126" s="8" t="s">
        <v>33</v>
      </c>
      <c r="G126" s="198">
        <v>39041</v>
      </c>
      <c r="H126" s="23">
        <f t="shared" ca="1" si="1"/>
        <v>13</v>
      </c>
      <c r="J126" s="24">
        <v>92837</v>
      </c>
      <c r="K126" s="25">
        <v>3</v>
      </c>
    </row>
    <row r="127" spans="1:13" ht="14.25" x14ac:dyDescent="0.45">
      <c r="A127" s="8" t="s">
        <v>117</v>
      </c>
      <c r="B127" s="20" t="s">
        <v>59</v>
      </c>
      <c r="C127" s="8" t="s">
        <v>162</v>
      </c>
      <c r="D127" s="21">
        <v>863001920</v>
      </c>
      <c r="E127" s="21">
        <v>2523748373</v>
      </c>
      <c r="F127" s="8" t="s">
        <v>22</v>
      </c>
      <c r="G127" s="198">
        <v>40417</v>
      </c>
      <c r="H127" s="23">
        <f t="shared" ca="1" si="1"/>
        <v>9</v>
      </c>
      <c r="I127" s="23" t="s">
        <v>53</v>
      </c>
      <c r="J127" s="24">
        <v>72158</v>
      </c>
      <c r="K127" s="25">
        <v>1</v>
      </c>
    </row>
    <row r="128" spans="1:13" ht="14.25" x14ac:dyDescent="0.45">
      <c r="A128" s="8" t="s">
        <v>711</v>
      </c>
      <c r="B128" s="20" t="s">
        <v>27</v>
      </c>
      <c r="C128" s="8" t="s">
        <v>162</v>
      </c>
      <c r="D128" s="21">
        <v>843005501</v>
      </c>
      <c r="E128" s="21">
        <v>2522715355</v>
      </c>
      <c r="F128" s="8" t="s">
        <v>33</v>
      </c>
      <c r="G128" s="198">
        <v>37298</v>
      </c>
      <c r="H128" s="23">
        <f t="shared" ca="1" si="1"/>
        <v>18</v>
      </c>
      <c r="J128" s="24">
        <v>47434</v>
      </c>
      <c r="K128" s="25">
        <v>5</v>
      </c>
    </row>
    <row r="129" spans="1:11" ht="14.25" x14ac:dyDescent="0.45">
      <c r="A129" s="8" t="s">
        <v>779</v>
      </c>
      <c r="B129" s="20" t="s">
        <v>46</v>
      </c>
      <c r="C129" s="8" t="s">
        <v>162</v>
      </c>
      <c r="D129" s="21">
        <v>694000128</v>
      </c>
      <c r="E129" s="21">
        <v>9197111802</v>
      </c>
      <c r="F129" s="8" t="s">
        <v>22</v>
      </c>
      <c r="G129" s="198">
        <v>41831</v>
      </c>
      <c r="H129" s="23">
        <f t="shared" ca="1" si="1"/>
        <v>6</v>
      </c>
      <c r="I129" s="23" t="s">
        <v>53</v>
      </c>
      <c r="J129" s="24">
        <v>88315</v>
      </c>
      <c r="K129" s="25">
        <v>1</v>
      </c>
    </row>
    <row r="130" spans="1:11" ht="14.25" x14ac:dyDescent="0.45">
      <c r="A130" s="8" t="s">
        <v>327</v>
      </c>
      <c r="B130" s="20" t="s">
        <v>37</v>
      </c>
      <c r="C130" s="8" t="s">
        <v>162</v>
      </c>
      <c r="D130" s="21">
        <v>707002019</v>
      </c>
      <c r="E130" s="21">
        <v>2523373445</v>
      </c>
      <c r="F130" s="8" t="s">
        <v>33</v>
      </c>
      <c r="G130" s="198">
        <v>41891</v>
      </c>
      <c r="H130" s="23">
        <f t="shared" ref="H130:H193" ca="1" si="2">DATEDIF(G130,TODAY(),"Y")</f>
        <v>5</v>
      </c>
      <c r="J130" s="24">
        <v>125237</v>
      </c>
      <c r="K130" s="25">
        <v>4</v>
      </c>
    </row>
    <row r="131" spans="1:11" ht="14.25" x14ac:dyDescent="0.45">
      <c r="A131" s="8" t="s">
        <v>443</v>
      </c>
      <c r="B131" s="20" t="s">
        <v>59</v>
      </c>
      <c r="C131" s="8" t="s">
        <v>162</v>
      </c>
      <c r="D131" s="21">
        <v>907001320</v>
      </c>
      <c r="E131" s="21">
        <v>2525724528</v>
      </c>
      <c r="F131" s="8" t="s">
        <v>29</v>
      </c>
      <c r="G131" s="198">
        <v>38633</v>
      </c>
      <c r="H131" s="23">
        <f t="shared" ca="1" si="2"/>
        <v>14</v>
      </c>
      <c r="I131" s="23" t="s">
        <v>55</v>
      </c>
      <c r="J131" s="24">
        <v>61783</v>
      </c>
      <c r="K131" s="25">
        <v>1</v>
      </c>
    </row>
    <row r="132" spans="1:11" ht="14.25" x14ac:dyDescent="0.45">
      <c r="A132" s="8" t="s">
        <v>731</v>
      </c>
      <c r="B132" s="20" t="s">
        <v>59</v>
      </c>
      <c r="C132" s="8" t="s">
        <v>162</v>
      </c>
      <c r="D132" s="21">
        <v>469001073</v>
      </c>
      <c r="E132" s="21">
        <v>2523327522</v>
      </c>
      <c r="F132" s="8" t="s">
        <v>22</v>
      </c>
      <c r="G132" s="198">
        <v>39873</v>
      </c>
      <c r="H132" s="23">
        <f t="shared" ca="1" si="2"/>
        <v>11</v>
      </c>
      <c r="I132" s="23" t="s">
        <v>38</v>
      </c>
      <c r="J132" s="24">
        <v>88056</v>
      </c>
      <c r="K132" s="25">
        <v>4</v>
      </c>
    </row>
    <row r="133" spans="1:11" ht="14.25" x14ac:dyDescent="0.45">
      <c r="A133" s="8" t="s">
        <v>136</v>
      </c>
      <c r="B133" s="20" t="s">
        <v>37</v>
      </c>
      <c r="C133" s="8" t="s">
        <v>162</v>
      </c>
      <c r="D133" s="21">
        <v>434007073</v>
      </c>
      <c r="E133" s="21">
        <v>2528440900</v>
      </c>
      <c r="F133" s="8" t="s">
        <v>22</v>
      </c>
      <c r="G133" s="198">
        <v>43704</v>
      </c>
      <c r="H133" s="23">
        <f t="shared" ca="1" si="2"/>
        <v>0</v>
      </c>
      <c r="I133" s="23" t="s">
        <v>38</v>
      </c>
      <c r="J133" s="24">
        <v>57226</v>
      </c>
      <c r="K133" s="25">
        <v>1</v>
      </c>
    </row>
    <row r="134" spans="1:11" ht="14.25" x14ac:dyDescent="0.45">
      <c r="A134" s="8" t="s">
        <v>358</v>
      </c>
      <c r="B134" s="20" t="s">
        <v>52</v>
      </c>
      <c r="C134" s="8" t="s">
        <v>162</v>
      </c>
      <c r="D134" s="21">
        <v>581003751</v>
      </c>
      <c r="E134" s="21">
        <v>2528577225</v>
      </c>
      <c r="F134" s="8" t="s">
        <v>33</v>
      </c>
      <c r="G134" s="198">
        <v>39947</v>
      </c>
      <c r="H134" s="23">
        <f t="shared" ca="1" si="2"/>
        <v>11</v>
      </c>
      <c r="J134" s="24">
        <v>105682</v>
      </c>
      <c r="K134" s="25">
        <v>2</v>
      </c>
    </row>
    <row r="135" spans="1:11" ht="14.25" x14ac:dyDescent="0.45">
      <c r="A135" s="8" t="s">
        <v>387</v>
      </c>
      <c r="B135" s="20" t="s">
        <v>59</v>
      </c>
      <c r="C135" s="8" t="s">
        <v>182</v>
      </c>
      <c r="D135" s="21">
        <v>999009446</v>
      </c>
      <c r="E135" s="21">
        <v>2521696804</v>
      </c>
      <c r="F135" s="8" t="s">
        <v>22</v>
      </c>
      <c r="G135" s="198">
        <v>39293</v>
      </c>
      <c r="H135" s="23">
        <f t="shared" ca="1" si="2"/>
        <v>13</v>
      </c>
      <c r="I135" s="23" t="s">
        <v>23</v>
      </c>
      <c r="J135" s="24">
        <v>96106</v>
      </c>
      <c r="K135" s="25">
        <v>2</v>
      </c>
    </row>
    <row r="136" spans="1:11" ht="14.25" x14ac:dyDescent="0.45">
      <c r="A136" s="8" t="s">
        <v>387</v>
      </c>
      <c r="B136" s="20" t="s">
        <v>59</v>
      </c>
      <c r="C136" s="8" t="s">
        <v>182</v>
      </c>
      <c r="D136" s="21">
        <v>999009446</v>
      </c>
      <c r="E136" s="21">
        <v>2521696804</v>
      </c>
      <c r="F136" s="8" t="s">
        <v>22</v>
      </c>
      <c r="G136" s="198">
        <v>38059</v>
      </c>
      <c r="H136" s="23">
        <f t="shared" ca="1" si="2"/>
        <v>16</v>
      </c>
      <c r="I136" s="23" t="s">
        <v>23</v>
      </c>
      <c r="J136" s="24">
        <v>96106</v>
      </c>
      <c r="K136" s="25">
        <v>2</v>
      </c>
    </row>
    <row r="137" spans="1:11" ht="14.25" x14ac:dyDescent="0.45">
      <c r="A137" s="8" t="s">
        <v>526</v>
      </c>
      <c r="B137" s="20" t="s">
        <v>20</v>
      </c>
      <c r="C137" s="8" t="s">
        <v>182</v>
      </c>
      <c r="D137" s="21">
        <v>885003638</v>
      </c>
      <c r="E137" s="21">
        <v>9196188082</v>
      </c>
      <c r="F137" s="8" t="s">
        <v>22</v>
      </c>
      <c r="G137" s="198">
        <v>36421</v>
      </c>
      <c r="H137" s="23">
        <f t="shared" ca="1" si="2"/>
        <v>20</v>
      </c>
      <c r="I137" s="23" t="s">
        <v>53</v>
      </c>
      <c r="J137" s="24">
        <v>108086</v>
      </c>
      <c r="K137" s="25">
        <v>5</v>
      </c>
    </row>
    <row r="138" spans="1:11" ht="14.25" x14ac:dyDescent="0.45">
      <c r="A138" s="8" t="s">
        <v>206</v>
      </c>
      <c r="B138" s="20" t="s">
        <v>46</v>
      </c>
      <c r="C138" s="8" t="s">
        <v>182</v>
      </c>
      <c r="D138" s="21">
        <v>699003064</v>
      </c>
      <c r="E138" s="21">
        <v>9191299076</v>
      </c>
      <c r="F138" s="8" t="s">
        <v>33</v>
      </c>
      <c r="G138" s="198">
        <v>43774</v>
      </c>
      <c r="H138" s="23">
        <f t="shared" ca="1" si="2"/>
        <v>0</v>
      </c>
      <c r="J138" s="24">
        <v>86486</v>
      </c>
      <c r="K138" s="25">
        <v>2</v>
      </c>
    </row>
    <row r="139" spans="1:11" ht="14.25" x14ac:dyDescent="0.45">
      <c r="A139" s="8" t="s">
        <v>349</v>
      </c>
      <c r="B139" s="20" t="s">
        <v>46</v>
      </c>
      <c r="C139" s="8" t="s">
        <v>182</v>
      </c>
      <c r="D139" s="21">
        <v>850000766</v>
      </c>
      <c r="E139" s="21">
        <v>2527838614</v>
      </c>
      <c r="F139" s="8" t="s">
        <v>22</v>
      </c>
      <c r="G139" s="198">
        <v>37465</v>
      </c>
      <c r="H139" s="23">
        <f t="shared" ca="1" si="2"/>
        <v>18</v>
      </c>
      <c r="I139" s="23" t="s">
        <v>23</v>
      </c>
      <c r="J139" s="24">
        <v>68184</v>
      </c>
      <c r="K139" s="25">
        <v>5</v>
      </c>
    </row>
    <row r="140" spans="1:11" ht="14.25" x14ac:dyDescent="0.45">
      <c r="A140" s="8" t="s">
        <v>780</v>
      </c>
      <c r="B140" s="20" t="s">
        <v>20</v>
      </c>
      <c r="C140" s="8" t="s">
        <v>182</v>
      </c>
      <c r="D140" s="21">
        <v>914001569</v>
      </c>
      <c r="E140" s="21">
        <v>9196082608</v>
      </c>
      <c r="F140" s="8" t="s">
        <v>22</v>
      </c>
      <c r="G140" s="198">
        <v>39567</v>
      </c>
      <c r="H140" s="23">
        <f t="shared" ca="1" si="2"/>
        <v>12</v>
      </c>
      <c r="I140" s="23" t="s">
        <v>53</v>
      </c>
      <c r="J140" s="24">
        <v>113976</v>
      </c>
      <c r="K140" s="25">
        <v>2</v>
      </c>
    </row>
    <row r="141" spans="1:11" ht="14.25" x14ac:dyDescent="0.45">
      <c r="A141" s="8" t="s">
        <v>499</v>
      </c>
      <c r="B141" s="20" t="s">
        <v>52</v>
      </c>
      <c r="C141" s="8" t="s">
        <v>188</v>
      </c>
      <c r="D141" s="21">
        <v>171008795</v>
      </c>
      <c r="E141" s="21">
        <v>9194323329</v>
      </c>
      <c r="F141" s="8" t="s">
        <v>22</v>
      </c>
      <c r="G141" s="198">
        <v>38075</v>
      </c>
      <c r="H141" s="23">
        <f t="shared" ca="1" si="2"/>
        <v>16</v>
      </c>
      <c r="I141" s="23" t="s">
        <v>55</v>
      </c>
      <c r="J141" s="24">
        <v>46598</v>
      </c>
      <c r="K141" s="25">
        <v>4</v>
      </c>
    </row>
    <row r="142" spans="1:11" ht="14.25" x14ac:dyDescent="0.45">
      <c r="A142" s="8" t="s">
        <v>90</v>
      </c>
      <c r="B142" s="20" t="s">
        <v>59</v>
      </c>
      <c r="C142" s="8" t="s">
        <v>188</v>
      </c>
      <c r="D142" s="21">
        <v>113009123</v>
      </c>
      <c r="E142" s="21">
        <v>2526563683</v>
      </c>
      <c r="F142" s="8" t="s">
        <v>22</v>
      </c>
      <c r="G142" s="198">
        <v>40945</v>
      </c>
      <c r="H142" s="23">
        <f t="shared" ca="1" si="2"/>
        <v>8</v>
      </c>
      <c r="I142" s="23" t="s">
        <v>38</v>
      </c>
      <c r="J142" s="24">
        <v>50918</v>
      </c>
      <c r="K142" s="25">
        <v>5</v>
      </c>
    </row>
    <row r="143" spans="1:11" ht="14.25" x14ac:dyDescent="0.45">
      <c r="A143" s="8" t="s">
        <v>244</v>
      </c>
      <c r="B143" s="20" t="s">
        <v>59</v>
      </c>
      <c r="C143" s="8" t="s">
        <v>188</v>
      </c>
      <c r="D143" s="21">
        <v>503009830</v>
      </c>
      <c r="E143" s="21">
        <v>9191999230</v>
      </c>
      <c r="F143" s="8" t="s">
        <v>22</v>
      </c>
      <c r="G143" s="198">
        <v>38805</v>
      </c>
      <c r="H143" s="23">
        <f t="shared" ca="1" si="2"/>
        <v>14</v>
      </c>
      <c r="I143" s="23" t="s">
        <v>53</v>
      </c>
      <c r="J143" s="24">
        <v>46282</v>
      </c>
      <c r="K143" s="25">
        <v>2</v>
      </c>
    </row>
    <row r="144" spans="1:11" ht="14.25" x14ac:dyDescent="0.45">
      <c r="A144" s="8" t="s">
        <v>91</v>
      </c>
      <c r="B144" s="20" t="s">
        <v>46</v>
      </c>
      <c r="C144" s="8" t="s">
        <v>188</v>
      </c>
      <c r="D144" s="21">
        <v>927003360</v>
      </c>
      <c r="E144" s="21">
        <v>2526053287</v>
      </c>
      <c r="F144" s="8" t="s">
        <v>33</v>
      </c>
      <c r="G144" s="198">
        <v>39386</v>
      </c>
      <c r="H144" s="23">
        <f t="shared" ca="1" si="2"/>
        <v>12</v>
      </c>
      <c r="J144" s="24">
        <v>32141</v>
      </c>
      <c r="K144" s="25">
        <v>2</v>
      </c>
    </row>
    <row r="145" spans="1:11" ht="14.25" x14ac:dyDescent="0.45">
      <c r="A145" s="8" t="s">
        <v>604</v>
      </c>
      <c r="B145" s="20" t="s">
        <v>20</v>
      </c>
      <c r="C145" s="8" t="s">
        <v>188</v>
      </c>
      <c r="D145" s="21">
        <v>304008732</v>
      </c>
      <c r="E145" s="21">
        <v>2523919445</v>
      </c>
      <c r="F145" s="8" t="s">
        <v>29</v>
      </c>
      <c r="G145" s="198">
        <v>38065</v>
      </c>
      <c r="H145" s="23">
        <f t="shared" ca="1" si="2"/>
        <v>16</v>
      </c>
      <c r="I145" s="23" t="s">
        <v>23</v>
      </c>
      <c r="J145" s="24">
        <v>49118</v>
      </c>
      <c r="K145" s="25">
        <v>4</v>
      </c>
    </row>
    <row r="146" spans="1:11" ht="14.25" x14ac:dyDescent="0.45">
      <c r="A146" s="8" t="s">
        <v>388</v>
      </c>
      <c r="B146" s="20" t="s">
        <v>52</v>
      </c>
      <c r="C146" s="8" t="s">
        <v>188</v>
      </c>
      <c r="D146" s="21">
        <v>291001866</v>
      </c>
      <c r="E146" s="21">
        <v>9191534053</v>
      </c>
      <c r="F146" s="8" t="s">
        <v>22</v>
      </c>
      <c r="G146" s="198">
        <v>36383</v>
      </c>
      <c r="H146" s="23">
        <f t="shared" ca="1" si="2"/>
        <v>20</v>
      </c>
      <c r="I146" s="23" t="s">
        <v>23</v>
      </c>
      <c r="J146" s="24">
        <v>92894</v>
      </c>
      <c r="K146" s="25">
        <v>3</v>
      </c>
    </row>
    <row r="147" spans="1:11" ht="14.25" x14ac:dyDescent="0.45">
      <c r="A147" s="8" t="s">
        <v>389</v>
      </c>
      <c r="B147" s="20" t="s">
        <v>27</v>
      </c>
      <c r="C147" s="8" t="s">
        <v>188</v>
      </c>
      <c r="D147" s="21">
        <v>993007417</v>
      </c>
      <c r="E147" s="21">
        <v>2522338778</v>
      </c>
      <c r="F147" s="8" t="s">
        <v>22</v>
      </c>
      <c r="G147" s="198">
        <v>39243</v>
      </c>
      <c r="H147" s="23">
        <f t="shared" ca="1" si="2"/>
        <v>13</v>
      </c>
      <c r="I147" s="23" t="s">
        <v>53</v>
      </c>
      <c r="J147" s="24">
        <v>66730</v>
      </c>
      <c r="K147" s="25">
        <v>5</v>
      </c>
    </row>
    <row r="148" spans="1:11" ht="14.25" x14ac:dyDescent="0.45">
      <c r="A148" s="8" t="s">
        <v>389</v>
      </c>
      <c r="B148" s="20" t="s">
        <v>27</v>
      </c>
      <c r="C148" s="8" t="s">
        <v>188</v>
      </c>
      <c r="D148" s="21">
        <v>993007417</v>
      </c>
      <c r="E148" s="21">
        <v>2522338778</v>
      </c>
      <c r="F148" s="8" t="s">
        <v>22</v>
      </c>
      <c r="G148" s="198">
        <v>43540</v>
      </c>
      <c r="H148" s="23">
        <f t="shared" ca="1" si="2"/>
        <v>1</v>
      </c>
      <c r="I148" s="23" t="s">
        <v>53</v>
      </c>
      <c r="J148" s="24">
        <v>66730</v>
      </c>
      <c r="K148" s="25">
        <v>5</v>
      </c>
    </row>
    <row r="149" spans="1:11" ht="14.25" x14ac:dyDescent="0.45">
      <c r="A149" s="8" t="s">
        <v>611</v>
      </c>
      <c r="B149" s="20" t="s">
        <v>59</v>
      </c>
      <c r="C149" s="8" t="s">
        <v>188</v>
      </c>
      <c r="D149" s="21">
        <v>249000737</v>
      </c>
      <c r="E149" s="21">
        <v>2522969056</v>
      </c>
      <c r="F149" s="8" t="s">
        <v>33</v>
      </c>
      <c r="G149" s="198">
        <v>39718</v>
      </c>
      <c r="H149" s="23">
        <f t="shared" ca="1" si="2"/>
        <v>11</v>
      </c>
      <c r="J149" s="24">
        <v>116741</v>
      </c>
      <c r="K149" s="25">
        <v>5</v>
      </c>
    </row>
    <row r="150" spans="1:11" ht="14.25" x14ac:dyDescent="0.45">
      <c r="A150" s="8" t="s">
        <v>372</v>
      </c>
      <c r="B150" s="20" t="s">
        <v>46</v>
      </c>
      <c r="C150" s="8" t="s">
        <v>188</v>
      </c>
      <c r="D150" s="21">
        <v>302008687</v>
      </c>
      <c r="E150" s="21">
        <v>9195394899</v>
      </c>
      <c r="F150" s="8" t="s">
        <v>22</v>
      </c>
      <c r="G150" s="198">
        <v>43072</v>
      </c>
      <c r="H150" s="23">
        <f t="shared" ca="1" si="2"/>
        <v>2</v>
      </c>
      <c r="I150" s="23" t="s">
        <v>23</v>
      </c>
      <c r="J150" s="24">
        <v>45850</v>
      </c>
      <c r="K150" s="25">
        <v>1</v>
      </c>
    </row>
    <row r="151" spans="1:11" ht="14.25" x14ac:dyDescent="0.45">
      <c r="A151" s="8" t="s">
        <v>535</v>
      </c>
      <c r="B151" s="20" t="s">
        <v>20</v>
      </c>
      <c r="C151" s="8" t="s">
        <v>188</v>
      </c>
      <c r="D151" s="21">
        <v>932007692</v>
      </c>
      <c r="E151" s="21">
        <v>2522612740</v>
      </c>
      <c r="F151" s="8" t="s">
        <v>33</v>
      </c>
      <c r="G151" s="198">
        <v>43358</v>
      </c>
      <c r="H151" s="23">
        <f t="shared" ca="1" si="2"/>
        <v>1</v>
      </c>
      <c r="J151" s="24">
        <v>92290</v>
      </c>
      <c r="K151" s="25">
        <v>2</v>
      </c>
    </row>
    <row r="152" spans="1:11" ht="14.25" x14ac:dyDescent="0.45">
      <c r="A152" s="8" t="s">
        <v>269</v>
      </c>
      <c r="B152" s="20" t="s">
        <v>59</v>
      </c>
      <c r="C152" s="8" t="s">
        <v>188</v>
      </c>
      <c r="D152" s="21">
        <v>603001910</v>
      </c>
      <c r="E152" s="21">
        <v>9196514650</v>
      </c>
      <c r="F152" s="8" t="s">
        <v>22</v>
      </c>
      <c r="G152" s="198">
        <v>41439</v>
      </c>
      <c r="H152" s="23">
        <f t="shared" ca="1" si="2"/>
        <v>7</v>
      </c>
      <c r="I152" s="23" t="s">
        <v>23</v>
      </c>
      <c r="J152" s="24">
        <v>104976</v>
      </c>
      <c r="K152" s="25">
        <v>3</v>
      </c>
    </row>
    <row r="153" spans="1:11" ht="14.25" x14ac:dyDescent="0.45">
      <c r="A153" s="8" t="s">
        <v>622</v>
      </c>
      <c r="B153" s="20" t="s">
        <v>46</v>
      </c>
      <c r="C153" s="8" t="s">
        <v>188</v>
      </c>
      <c r="D153" s="21">
        <v>116009057</v>
      </c>
      <c r="E153" s="21">
        <v>2521614846</v>
      </c>
      <c r="F153" s="8" t="s">
        <v>29</v>
      </c>
      <c r="G153" s="198">
        <v>37013</v>
      </c>
      <c r="H153" s="23">
        <f t="shared" ca="1" si="2"/>
        <v>19</v>
      </c>
      <c r="I153" s="23" t="s">
        <v>38</v>
      </c>
      <c r="J153" s="24">
        <v>21607</v>
      </c>
      <c r="K153" s="25">
        <v>4</v>
      </c>
    </row>
    <row r="154" spans="1:11" ht="14.25" x14ac:dyDescent="0.45">
      <c r="A154" s="8" t="s">
        <v>623</v>
      </c>
      <c r="B154" s="20" t="s">
        <v>20</v>
      </c>
      <c r="C154" s="8" t="s">
        <v>188</v>
      </c>
      <c r="D154" s="21">
        <v>870001943</v>
      </c>
      <c r="E154" s="21">
        <v>9196097340</v>
      </c>
      <c r="F154" s="8" t="s">
        <v>33</v>
      </c>
      <c r="G154" s="198">
        <v>38216</v>
      </c>
      <c r="H154" s="23">
        <f t="shared" ca="1" si="2"/>
        <v>15</v>
      </c>
      <c r="J154" s="24">
        <v>64858</v>
      </c>
      <c r="K154" s="25">
        <v>5</v>
      </c>
    </row>
    <row r="155" spans="1:11" ht="14.25" x14ac:dyDescent="0.45">
      <c r="A155" s="8" t="s">
        <v>165</v>
      </c>
      <c r="B155" s="20" t="s">
        <v>59</v>
      </c>
      <c r="C155" s="8" t="s">
        <v>188</v>
      </c>
      <c r="D155" s="21">
        <v>622004162</v>
      </c>
      <c r="E155" s="21">
        <v>9191264786</v>
      </c>
      <c r="F155" s="8" t="s">
        <v>33</v>
      </c>
      <c r="G155" s="198">
        <v>38374</v>
      </c>
      <c r="H155" s="23">
        <f t="shared" ca="1" si="2"/>
        <v>15</v>
      </c>
      <c r="J155" s="24">
        <v>37958</v>
      </c>
      <c r="K155" s="25">
        <v>4</v>
      </c>
    </row>
    <row r="156" spans="1:11" ht="14.25" x14ac:dyDescent="0.45">
      <c r="A156" s="8" t="s">
        <v>106</v>
      </c>
      <c r="B156" s="20" t="s">
        <v>46</v>
      </c>
      <c r="C156" s="8" t="s">
        <v>188</v>
      </c>
      <c r="D156" s="21">
        <v>661007587</v>
      </c>
      <c r="E156" s="21">
        <v>9196126835</v>
      </c>
      <c r="F156" s="8" t="s">
        <v>33</v>
      </c>
      <c r="G156" s="198">
        <v>42057</v>
      </c>
      <c r="H156" s="23">
        <f t="shared" ca="1" si="2"/>
        <v>5</v>
      </c>
      <c r="J156" s="24">
        <v>58406</v>
      </c>
      <c r="K156" s="25">
        <v>5</v>
      </c>
    </row>
    <row r="157" spans="1:11" ht="14.25" x14ac:dyDescent="0.45">
      <c r="A157" s="8" t="s">
        <v>112</v>
      </c>
      <c r="B157" s="20" t="s">
        <v>46</v>
      </c>
      <c r="C157" s="8" t="s">
        <v>188</v>
      </c>
      <c r="D157" s="21">
        <v>425008783</v>
      </c>
      <c r="E157" s="21">
        <v>9191559081</v>
      </c>
      <c r="F157" s="8" t="s">
        <v>29</v>
      </c>
      <c r="G157" s="198">
        <v>36728</v>
      </c>
      <c r="H157" s="23">
        <f t="shared" ca="1" si="2"/>
        <v>20</v>
      </c>
      <c r="I157" s="23" t="s">
        <v>55</v>
      </c>
      <c r="J157" s="24">
        <v>30557</v>
      </c>
      <c r="K157" s="25">
        <v>3</v>
      </c>
    </row>
    <row r="158" spans="1:11" ht="14.25" x14ac:dyDescent="0.45">
      <c r="A158" s="8" t="s">
        <v>638</v>
      </c>
      <c r="B158" s="20" t="s">
        <v>59</v>
      </c>
      <c r="C158" s="8" t="s">
        <v>188</v>
      </c>
      <c r="D158" s="21">
        <v>707003376</v>
      </c>
      <c r="E158" s="21">
        <v>9194194193</v>
      </c>
      <c r="F158" s="8" t="s">
        <v>22</v>
      </c>
      <c r="G158" s="198">
        <v>38490</v>
      </c>
      <c r="H158" s="23">
        <f t="shared" ca="1" si="2"/>
        <v>15</v>
      </c>
      <c r="I158" s="23" t="s">
        <v>55</v>
      </c>
      <c r="J158" s="24">
        <v>70934</v>
      </c>
      <c r="K158" s="25">
        <v>3</v>
      </c>
    </row>
    <row r="159" spans="1:11" ht="14.25" x14ac:dyDescent="0.45">
      <c r="A159" s="8" t="s">
        <v>439</v>
      </c>
      <c r="B159" s="20" t="s">
        <v>46</v>
      </c>
      <c r="C159" s="8" t="s">
        <v>188</v>
      </c>
      <c r="D159" s="21">
        <v>393001351</v>
      </c>
      <c r="E159" s="21">
        <v>9197508998</v>
      </c>
      <c r="F159" s="8" t="s">
        <v>29</v>
      </c>
      <c r="G159" s="198">
        <v>43703</v>
      </c>
      <c r="H159" s="23">
        <f t="shared" ca="1" si="2"/>
        <v>0</v>
      </c>
      <c r="I159" s="23" t="s">
        <v>55</v>
      </c>
      <c r="J159" s="24">
        <v>47282</v>
      </c>
      <c r="K159" s="25">
        <v>2</v>
      </c>
    </row>
    <row r="160" spans="1:11" ht="14.25" x14ac:dyDescent="0.45">
      <c r="A160" s="8" t="s">
        <v>566</v>
      </c>
      <c r="B160" s="20" t="s">
        <v>46</v>
      </c>
      <c r="C160" s="8" t="s">
        <v>188</v>
      </c>
      <c r="D160" s="21">
        <v>110004347</v>
      </c>
      <c r="E160" s="21">
        <v>2526166452</v>
      </c>
      <c r="F160" s="8" t="s">
        <v>22</v>
      </c>
      <c r="G160" s="198">
        <v>38557</v>
      </c>
      <c r="H160" s="23">
        <f t="shared" ca="1" si="2"/>
        <v>15</v>
      </c>
      <c r="I160" s="23" t="s">
        <v>23</v>
      </c>
      <c r="J160" s="24">
        <v>91843</v>
      </c>
      <c r="K160" s="25">
        <v>5</v>
      </c>
    </row>
    <row r="161" spans="1:11" ht="14.25" x14ac:dyDescent="0.45">
      <c r="A161" s="8" t="s">
        <v>781</v>
      </c>
      <c r="B161" s="20" t="s">
        <v>46</v>
      </c>
      <c r="C161" s="8" t="s">
        <v>188</v>
      </c>
      <c r="D161" s="21">
        <v>659006304</v>
      </c>
      <c r="E161" s="21">
        <v>9195876028</v>
      </c>
      <c r="F161" s="8" t="s">
        <v>22</v>
      </c>
      <c r="G161" s="198">
        <v>43197</v>
      </c>
      <c r="H161" s="23">
        <f t="shared" ca="1" si="2"/>
        <v>2</v>
      </c>
      <c r="I161" s="23" t="s">
        <v>53</v>
      </c>
      <c r="J161" s="24">
        <v>54360</v>
      </c>
      <c r="K161" s="25">
        <v>5</v>
      </c>
    </row>
    <row r="162" spans="1:11" ht="14.25" x14ac:dyDescent="0.45">
      <c r="A162" s="8" t="s">
        <v>413</v>
      </c>
      <c r="B162" s="20" t="s">
        <v>59</v>
      </c>
      <c r="C162" s="8" t="s">
        <v>188</v>
      </c>
      <c r="D162" s="21">
        <v>571001715</v>
      </c>
      <c r="E162" s="21">
        <v>2527102355</v>
      </c>
      <c r="F162" s="8" t="s">
        <v>22</v>
      </c>
      <c r="G162" s="198">
        <v>37253</v>
      </c>
      <c r="H162" s="23">
        <f t="shared" ca="1" si="2"/>
        <v>18</v>
      </c>
      <c r="I162" s="23" t="s">
        <v>53</v>
      </c>
      <c r="J162" s="24">
        <v>81893</v>
      </c>
      <c r="K162" s="25">
        <v>1</v>
      </c>
    </row>
    <row r="163" spans="1:11" ht="14.25" x14ac:dyDescent="0.45">
      <c r="A163" s="8" t="s">
        <v>571</v>
      </c>
      <c r="B163" s="20" t="s">
        <v>59</v>
      </c>
      <c r="C163" s="8" t="s">
        <v>188</v>
      </c>
      <c r="D163" s="21">
        <v>282002141</v>
      </c>
      <c r="E163" s="21">
        <v>2527135797</v>
      </c>
      <c r="F163" s="8" t="s">
        <v>33</v>
      </c>
      <c r="G163" s="198">
        <v>40592</v>
      </c>
      <c r="H163" s="23">
        <f t="shared" ca="1" si="2"/>
        <v>9</v>
      </c>
      <c r="J163" s="24">
        <v>36173</v>
      </c>
      <c r="K163" s="25">
        <v>5</v>
      </c>
    </row>
    <row r="164" spans="1:11" ht="14.25" x14ac:dyDescent="0.45">
      <c r="A164" s="8" t="s">
        <v>414</v>
      </c>
      <c r="B164" s="20" t="s">
        <v>27</v>
      </c>
      <c r="C164" s="8" t="s">
        <v>188</v>
      </c>
      <c r="D164" s="21">
        <v>105008355</v>
      </c>
      <c r="E164" s="21">
        <v>2524697218</v>
      </c>
      <c r="F164" s="8" t="s">
        <v>22</v>
      </c>
      <c r="G164" s="198">
        <v>43563</v>
      </c>
      <c r="H164" s="23">
        <f t="shared" ca="1" si="2"/>
        <v>1</v>
      </c>
      <c r="I164" s="23" t="s">
        <v>42</v>
      </c>
      <c r="J164" s="24">
        <v>102254</v>
      </c>
      <c r="K164" s="25">
        <v>5</v>
      </c>
    </row>
    <row r="165" spans="1:11" ht="14.25" x14ac:dyDescent="0.45">
      <c r="A165" s="8" t="s">
        <v>719</v>
      </c>
      <c r="B165" s="20" t="s">
        <v>27</v>
      </c>
      <c r="C165" s="8" t="s">
        <v>188</v>
      </c>
      <c r="D165" s="21">
        <v>212006062</v>
      </c>
      <c r="E165" s="21">
        <v>9197226463</v>
      </c>
      <c r="F165" s="8" t="s">
        <v>22</v>
      </c>
      <c r="G165" s="198">
        <v>38909</v>
      </c>
      <c r="H165" s="23">
        <f t="shared" ca="1" si="2"/>
        <v>14</v>
      </c>
      <c r="I165" s="23" t="s">
        <v>53</v>
      </c>
      <c r="J165" s="24">
        <v>118656</v>
      </c>
      <c r="K165" s="25">
        <v>2</v>
      </c>
    </row>
    <row r="166" spans="1:11" ht="14.25" x14ac:dyDescent="0.45">
      <c r="A166" s="8" t="s">
        <v>782</v>
      </c>
      <c r="B166" s="20" t="s">
        <v>52</v>
      </c>
      <c r="C166" s="8" t="s">
        <v>188</v>
      </c>
      <c r="D166" s="21">
        <v>279001317</v>
      </c>
      <c r="E166" s="21">
        <v>2522381391</v>
      </c>
      <c r="F166" s="8" t="s">
        <v>28</v>
      </c>
      <c r="G166" s="198">
        <v>43567</v>
      </c>
      <c r="H166" s="23">
        <f t="shared" ca="1" si="2"/>
        <v>1</v>
      </c>
      <c r="J166" s="24">
        <v>55826</v>
      </c>
      <c r="K166" s="25">
        <v>4</v>
      </c>
    </row>
    <row r="167" spans="1:11" ht="14.25" x14ac:dyDescent="0.45">
      <c r="A167" s="8" t="s">
        <v>417</v>
      </c>
      <c r="B167" s="20" t="s">
        <v>52</v>
      </c>
      <c r="C167" s="8" t="s">
        <v>188</v>
      </c>
      <c r="D167" s="21">
        <v>525007320</v>
      </c>
      <c r="E167" s="21">
        <v>2523938131</v>
      </c>
      <c r="F167" s="8" t="s">
        <v>22</v>
      </c>
      <c r="G167" s="198">
        <v>36689</v>
      </c>
      <c r="H167" s="23">
        <f t="shared" ca="1" si="2"/>
        <v>20</v>
      </c>
      <c r="I167" s="23" t="s">
        <v>55</v>
      </c>
      <c r="J167" s="24">
        <v>57139</v>
      </c>
      <c r="K167" s="25">
        <v>5</v>
      </c>
    </row>
    <row r="168" spans="1:11" ht="14.25" x14ac:dyDescent="0.45">
      <c r="A168" s="8" t="s">
        <v>442</v>
      </c>
      <c r="B168" s="20" t="s">
        <v>20</v>
      </c>
      <c r="C168" s="8" t="s">
        <v>188</v>
      </c>
      <c r="D168" s="21">
        <v>429003827</v>
      </c>
      <c r="E168" s="21">
        <v>9195508095</v>
      </c>
      <c r="F168" s="8" t="s">
        <v>22</v>
      </c>
      <c r="G168" s="198">
        <v>37705</v>
      </c>
      <c r="H168" s="23">
        <f t="shared" ca="1" si="2"/>
        <v>17</v>
      </c>
      <c r="I168" s="23" t="s">
        <v>53</v>
      </c>
      <c r="J168" s="24">
        <v>102787</v>
      </c>
      <c r="K168" s="25">
        <v>2</v>
      </c>
    </row>
    <row r="169" spans="1:11" ht="14.25" x14ac:dyDescent="0.45">
      <c r="A169" s="8" t="s">
        <v>508</v>
      </c>
      <c r="B169" s="20" t="s">
        <v>59</v>
      </c>
      <c r="C169" s="8" t="s">
        <v>188</v>
      </c>
      <c r="D169" s="21">
        <v>625001462</v>
      </c>
      <c r="E169" s="21">
        <v>2527553017</v>
      </c>
      <c r="F169" s="8" t="s">
        <v>22</v>
      </c>
      <c r="G169" s="198">
        <v>40809</v>
      </c>
      <c r="H169" s="23">
        <f t="shared" ca="1" si="2"/>
        <v>8</v>
      </c>
      <c r="I169" s="23" t="s">
        <v>23</v>
      </c>
      <c r="J169" s="24">
        <v>61171</v>
      </c>
      <c r="K169" s="25">
        <v>3</v>
      </c>
    </row>
    <row r="170" spans="1:11" ht="14.25" x14ac:dyDescent="0.45">
      <c r="A170" s="8" t="s">
        <v>727</v>
      </c>
      <c r="B170" s="20" t="s">
        <v>46</v>
      </c>
      <c r="C170" s="8" t="s">
        <v>188</v>
      </c>
      <c r="D170" s="21">
        <v>575008597</v>
      </c>
      <c r="E170" s="21">
        <v>9198865267</v>
      </c>
      <c r="F170" s="8" t="s">
        <v>33</v>
      </c>
      <c r="G170" s="198">
        <v>40347</v>
      </c>
      <c r="H170" s="23">
        <f t="shared" ca="1" si="2"/>
        <v>10</v>
      </c>
      <c r="J170" s="24">
        <v>46037</v>
      </c>
      <c r="K170" s="25">
        <v>5</v>
      </c>
    </row>
    <row r="171" spans="1:11" ht="14.25" x14ac:dyDescent="0.45">
      <c r="A171" s="8" t="s">
        <v>341</v>
      </c>
      <c r="B171" s="20" t="s">
        <v>46</v>
      </c>
      <c r="C171" s="8" t="s">
        <v>188</v>
      </c>
      <c r="D171" s="21">
        <v>541005827</v>
      </c>
      <c r="E171" s="21">
        <v>2525317859</v>
      </c>
      <c r="F171" s="8" t="s">
        <v>22</v>
      </c>
      <c r="G171" s="198">
        <v>39977</v>
      </c>
      <c r="H171" s="23">
        <f t="shared" ca="1" si="2"/>
        <v>11</v>
      </c>
      <c r="I171" s="23" t="s">
        <v>38</v>
      </c>
      <c r="J171" s="24">
        <v>94406</v>
      </c>
      <c r="K171" s="25">
        <v>1</v>
      </c>
    </row>
    <row r="172" spans="1:11" ht="14.25" x14ac:dyDescent="0.45">
      <c r="A172" s="8" t="s">
        <v>654</v>
      </c>
      <c r="B172" s="20" t="s">
        <v>46</v>
      </c>
      <c r="C172" s="8" t="s">
        <v>188</v>
      </c>
      <c r="D172" s="21">
        <v>659009807</v>
      </c>
      <c r="E172" s="21">
        <v>9193089561</v>
      </c>
      <c r="F172" s="8" t="s">
        <v>22</v>
      </c>
      <c r="G172" s="198">
        <v>41250</v>
      </c>
      <c r="H172" s="23">
        <f t="shared" ca="1" si="2"/>
        <v>7</v>
      </c>
      <c r="I172" s="23" t="s">
        <v>23</v>
      </c>
      <c r="J172" s="24">
        <v>32270</v>
      </c>
      <c r="K172" s="25">
        <v>4</v>
      </c>
    </row>
    <row r="173" spans="1:11" ht="14.25" x14ac:dyDescent="0.45">
      <c r="A173" s="8" t="s">
        <v>583</v>
      </c>
      <c r="B173" s="20" t="s">
        <v>59</v>
      </c>
      <c r="C173" s="8" t="s">
        <v>188</v>
      </c>
      <c r="D173" s="21">
        <v>736008620</v>
      </c>
      <c r="E173" s="21">
        <v>2524562999</v>
      </c>
      <c r="F173" s="8" t="s">
        <v>29</v>
      </c>
      <c r="G173" s="198">
        <v>39823</v>
      </c>
      <c r="H173" s="23">
        <f t="shared" ca="1" si="2"/>
        <v>11</v>
      </c>
      <c r="I173" s="23" t="s">
        <v>23</v>
      </c>
      <c r="J173" s="24">
        <v>56902</v>
      </c>
      <c r="K173" s="25">
        <v>5</v>
      </c>
    </row>
    <row r="174" spans="1:11" ht="14.25" x14ac:dyDescent="0.45">
      <c r="A174" s="8" t="s">
        <v>351</v>
      </c>
      <c r="B174" s="20" t="s">
        <v>59</v>
      </c>
      <c r="C174" s="8" t="s">
        <v>188</v>
      </c>
      <c r="D174" s="21">
        <v>407009017</v>
      </c>
      <c r="E174" s="21">
        <v>9195968632</v>
      </c>
      <c r="F174" s="8" t="s">
        <v>28</v>
      </c>
      <c r="G174" s="198">
        <v>43507</v>
      </c>
      <c r="H174" s="23">
        <f t="shared" ca="1" si="2"/>
        <v>1</v>
      </c>
      <c r="J174" s="24">
        <v>22672</v>
      </c>
      <c r="K174" s="25">
        <v>3</v>
      </c>
    </row>
    <row r="175" spans="1:11" ht="14.25" x14ac:dyDescent="0.45">
      <c r="A175" s="8" t="s">
        <v>658</v>
      </c>
      <c r="B175" s="20" t="s">
        <v>27</v>
      </c>
      <c r="C175" s="8" t="s">
        <v>188</v>
      </c>
      <c r="D175" s="21">
        <v>281005046</v>
      </c>
      <c r="E175" s="21">
        <v>2527051004</v>
      </c>
      <c r="F175" s="8" t="s">
        <v>33</v>
      </c>
      <c r="G175" s="198">
        <v>38895</v>
      </c>
      <c r="H175" s="23">
        <f t="shared" ca="1" si="2"/>
        <v>14</v>
      </c>
      <c r="J175" s="24">
        <v>81965</v>
      </c>
      <c r="K175" s="25">
        <v>4</v>
      </c>
    </row>
    <row r="176" spans="1:11" ht="14.25" x14ac:dyDescent="0.45">
      <c r="A176" s="8" t="s">
        <v>744</v>
      </c>
      <c r="B176" s="20" t="s">
        <v>59</v>
      </c>
      <c r="C176" s="8" t="s">
        <v>188</v>
      </c>
      <c r="D176" s="21">
        <v>232006341</v>
      </c>
      <c r="E176" s="21">
        <v>9197288082</v>
      </c>
      <c r="F176" s="8" t="s">
        <v>33</v>
      </c>
      <c r="G176" s="198">
        <v>39242</v>
      </c>
      <c r="H176" s="23">
        <f t="shared" ca="1" si="2"/>
        <v>13</v>
      </c>
      <c r="J176" s="24">
        <v>65995</v>
      </c>
      <c r="K176" s="25">
        <v>4</v>
      </c>
    </row>
    <row r="177" spans="1:11" ht="14.25" x14ac:dyDescent="0.45">
      <c r="A177" s="8" t="s">
        <v>352</v>
      </c>
      <c r="B177" s="20" t="s">
        <v>37</v>
      </c>
      <c r="C177" s="8" t="s">
        <v>188</v>
      </c>
      <c r="D177" s="21">
        <v>956001859</v>
      </c>
      <c r="E177" s="21">
        <v>2521156902</v>
      </c>
      <c r="F177" s="8" t="s">
        <v>33</v>
      </c>
      <c r="G177" s="198">
        <v>41377</v>
      </c>
      <c r="H177" s="23">
        <f t="shared" ca="1" si="2"/>
        <v>7</v>
      </c>
      <c r="J177" s="24">
        <v>65822</v>
      </c>
      <c r="K177" s="25">
        <v>3</v>
      </c>
    </row>
    <row r="178" spans="1:11" ht="14.25" x14ac:dyDescent="0.45">
      <c r="A178" s="8" t="s">
        <v>356</v>
      </c>
      <c r="B178" s="20" t="s">
        <v>59</v>
      </c>
      <c r="C178" s="8" t="s">
        <v>188</v>
      </c>
      <c r="D178" s="21">
        <v>518000148</v>
      </c>
      <c r="E178" s="21">
        <v>2526500529</v>
      </c>
      <c r="F178" s="8" t="s">
        <v>22</v>
      </c>
      <c r="G178" s="198">
        <v>38824</v>
      </c>
      <c r="H178" s="23">
        <f t="shared" ca="1" si="2"/>
        <v>14</v>
      </c>
      <c r="I178" s="23" t="s">
        <v>38</v>
      </c>
      <c r="J178" s="24">
        <v>47002</v>
      </c>
      <c r="K178" s="25">
        <v>4</v>
      </c>
    </row>
    <row r="179" spans="1:11" ht="14.25" x14ac:dyDescent="0.45">
      <c r="A179" s="8" t="s">
        <v>663</v>
      </c>
      <c r="B179" s="20" t="s">
        <v>46</v>
      </c>
      <c r="C179" s="8" t="s">
        <v>188</v>
      </c>
      <c r="D179" s="21">
        <v>536006131</v>
      </c>
      <c r="E179" s="21">
        <v>2524442207</v>
      </c>
      <c r="F179" s="8" t="s">
        <v>22</v>
      </c>
      <c r="G179" s="198">
        <v>39748</v>
      </c>
      <c r="H179" s="23">
        <f t="shared" ca="1" si="2"/>
        <v>11</v>
      </c>
      <c r="I179" s="23" t="s">
        <v>53</v>
      </c>
      <c r="J179" s="24">
        <v>61373</v>
      </c>
      <c r="K179" s="25">
        <v>3</v>
      </c>
    </row>
    <row r="180" spans="1:11" ht="14.25" x14ac:dyDescent="0.45">
      <c r="A180" s="8" t="s">
        <v>254</v>
      </c>
      <c r="B180" s="20" t="s">
        <v>59</v>
      </c>
      <c r="C180" s="8" t="s">
        <v>221</v>
      </c>
      <c r="D180" s="21">
        <v>861004260</v>
      </c>
      <c r="E180" s="21">
        <v>9196632360</v>
      </c>
      <c r="F180" s="8" t="s">
        <v>22</v>
      </c>
      <c r="G180" s="198">
        <v>41170</v>
      </c>
      <c r="H180" s="23">
        <f t="shared" ca="1" si="2"/>
        <v>7</v>
      </c>
      <c r="I180" s="23" t="s">
        <v>23</v>
      </c>
      <c r="J180" s="24">
        <v>128362</v>
      </c>
      <c r="K180" s="25">
        <v>1</v>
      </c>
    </row>
    <row r="181" spans="1:11" ht="14.25" x14ac:dyDescent="0.45">
      <c r="A181" s="8" t="s">
        <v>783</v>
      </c>
      <c r="B181" s="20" t="s">
        <v>59</v>
      </c>
      <c r="C181" s="8" t="s">
        <v>221</v>
      </c>
      <c r="D181" s="21">
        <v>244001882</v>
      </c>
      <c r="E181" s="21">
        <v>2527577867</v>
      </c>
      <c r="F181" s="8" t="s">
        <v>29</v>
      </c>
      <c r="G181" s="198">
        <v>42493</v>
      </c>
      <c r="H181" s="23">
        <f t="shared" ca="1" si="2"/>
        <v>4</v>
      </c>
      <c r="I181" s="23" t="s">
        <v>38</v>
      </c>
      <c r="J181" s="24">
        <v>129283</v>
      </c>
      <c r="K181" s="25">
        <v>4</v>
      </c>
    </row>
    <row r="182" spans="1:11" ht="14.25" x14ac:dyDescent="0.45">
      <c r="A182" s="8" t="s">
        <v>104</v>
      </c>
      <c r="B182" s="20" t="s">
        <v>59</v>
      </c>
      <c r="C182" s="8" t="s">
        <v>221</v>
      </c>
      <c r="D182" s="21">
        <v>351008538</v>
      </c>
      <c r="E182" s="21">
        <v>2525610944</v>
      </c>
      <c r="F182" s="8" t="s">
        <v>28</v>
      </c>
      <c r="G182" s="198">
        <v>41348</v>
      </c>
      <c r="H182" s="23">
        <f t="shared" ca="1" si="2"/>
        <v>7</v>
      </c>
      <c r="I182" s="23" t="s">
        <v>53</v>
      </c>
      <c r="J182" s="24">
        <v>89078</v>
      </c>
      <c r="K182" s="25">
        <v>5</v>
      </c>
    </row>
    <row r="183" spans="1:11" ht="14.25" x14ac:dyDescent="0.45">
      <c r="A183" s="8" t="s">
        <v>693</v>
      </c>
      <c r="B183" s="20" t="s">
        <v>52</v>
      </c>
      <c r="C183" s="8" t="s">
        <v>221</v>
      </c>
      <c r="D183" s="21">
        <v>746007232</v>
      </c>
      <c r="E183" s="21">
        <v>9196681578</v>
      </c>
      <c r="F183" s="8" t="s">
        <v>33</v>
      </c>
      <c r="G183" s="198">
        <v>39735</v>
      </c>
      <c r="H183" s="23">
        <f t="shared" ca="1" si="2"/>
        <v>11</v>
      </c>
      <c r="I183" s="23" t="s">
        <v>53</v>
      </c>
      <c r="J183" s="24">
        <v>99950</v>
      </c>
      <c r="K183" s="25">
        <v>4</v>
      </c>
    </row>
    <row r="184" spans="1:11" ht="14.25" x14ac:dyDescent="0.45">
      <c r="A184" s="8" t="s">
        <v>183</v>
      </c>
      <c r="B184" s="20" t="s">
        <v>52</v>
      </c>
      <c r="C184" s="8" t="s">
        <v>221</v>
      </c>
      <c r="D184" s="21">
        <v>477000649</v>
      </c>
      <c r="E184" s="21">
        <v>9191351512</v>
      </c>
      <c r="F184" s="8" t="s">
        <v>22</v>
      </c>
      <c r="G184" s="198">
        <v>37729</v>
      </c>
      <c r="H184" s="23">
        <f t="shared" ca="1" si="2"/>
        <v>17</v>
      </c>
      <c r="I184" s="23" t="s">
        <v>42</v>
      </c>
      <c r="J184" s="24">
        <v>65016</v>
      </c>
      <c r="K184" s="25">
        <v>1</v>
      </c>
    </row>
    <row r="185" spans="1:11" ht="14.25" x14ac:dyDescent="0.45">
      <c r="A185" s="8" t="s">
        <v>375</v>
      </c>
      <c r="B185" s="20" t="s">
        <v>46</v>
      </c>
      <c r="C185" s="8" t="s">
        <v>221</v>
      </c>
      <c r="D185" s="21">
        <v>875000441</v>
      </c>
      <c r="E185" s="21">
        <v>9191715499</v>
      </c>
      <c r="F185" s="8" t="s">
        <v>29</v>
      </c>
      <c r="G185" s="198">
        <v>43938</v>
      </c>
      <c r="H185" s="23">
        <f t="shared" ca="1" si="2"/>
        <v>0</v>
      </c>
      <c r="I185" s="23" t="s">
        <v>55</v>
      </c>
      <c r="J185" s="24">
        <v>74592</v>
      </c>
      <c r="K185" s="25">
        <v>1</v>
      </c>
    </row>
    <row r="186" spans="1:11" ht="14.25" x14ac:dyDescent="0.45">
      <c r="A186" s="8" t="s">
        <v>202</v>
      </c>
      <c r="B186" s="20" t="s">
        <v>46</v>
      </c>
      <c r="C186" s="8" t="s">
        <v>221</v>
      </c>
      <c r="D186" s="21">
        <v>771003685</v>
      </c>
      <c r="E186" s="21">
        <v>2526739978</v>
      </c>
      <c r="F186" s="8" t="s">
        <v>28</v>
      </c>
      <c r="G186" s="198">
        <v>38324</v>
      </c>
      <c r="H186" s="23">
        <f t="shared" ca="1" si="2"/>
        <v>15</v>
      </c>
      <c r="I186" s="23" t="s">
        <v>23</v>
      </c>
      <c r="J186" s="24">
        <v>122587</v>
      </c>
      <c r="K186" s="25">
        <v>5</v>
      </c>
    </row>
    <row r="187" spans="1:11" ht="14.25" x14ac:dyDescent="0.45">
      <c r="A187" s="8" t="s">
        <v>722</v>
      </c>
      <c r="B187" s="20" t="s">
        <v>27</v>
      </c>
      <c r="C187" s="8" t="s">
        <v>221</v>
      </c>
      <c r="D187" s="21">
        <v>117006630</v>
      </c>
      <c r="E187" s="21">
        <v>9197173558</v>
      </c>
      <c r="F187" s="8" t="s">
        <v>33</v>
      </c>
      <c r="G187" s="198">
        <v>42759</v>
      </c>
      <c r="H187" s="23">
        <f t="shared" ca="1" si="2"/>
        <v>3</v>
      </c>
      <c r="I187" s="23" t="s">
        <v>38</v>
      </c>
      <c r="J187" s="24">
        <v>102514</v>
      </c>
      <c r="K187" s="25">
        <v>4</v>
      </c>
    </row>
    <row r="188" spans="1:11" ht="14.25" x14ac:dyDescent="0.45">
      <c r="A188" s="8" t="s">
        <v>671</v>
      </c>
      <c r="B188" s="20" t="s">
        <v>46</v>
      </c>
      <c r="C188" s="8" t="s">
        <v>230</v>
      </c>
      <c r="D188" s="21">
        <v>291005078</v>
      </c>
      <c r="E188" s="21">
        <v>9197662359</v>
      </c>
      <c r="F188" s="8" t="s">
        <v>22</v>
      </c>
      <c r="G188" s="198">
        <v>43479</v>
      </c>
      <c r="H188" s="23">
        <f t="shared" ca="1" si="2"/>
        <v>1</v>
      </c>
      <c r="I188" s="23" t="s">
        <v>313</v>
      </c>
      <c r="J188" s="24">
        <v>81936</v>
      </c>
      <c r="K188" s="25">
        <v>5</v>
      </c>
    </row>
    <row r="189" spans="1:11" ht="14.25" x14ac:dyDescent="0.45">
      <c r="A189" s="8" t="s">
        <v>187</v>
      </c>
      <c r="B189" s="20" t="s">
        <v>59</v>
      </c>
      <c r="C189" s="8" t="s">
        <v>230</v>
      </c>
      <c r="D189" s="21">
        <v>806008287</v>
      </c>
      <c r="E189" s="21">
        <v>2528801464</v>
      </c>
      <c r="F189" s="8" t="s">
        <v>22</v>
      </c>
      <c r="G189" s="198">
        <v>37708</v>
      </c>
      <c r="H189" s="23">
        <f t="shared" ca="1" si="2"/>
        <v>17</v>
      </c>
      <c r="I189" s="23" t="s">
        <v>23</v>
      </c>
      <c r="J189" s="24">
        <v>76234</v>
      </c>
      <c r="K189" s="25">
        <v>4</v>
      </c>
    </row>
    <row r="190" spans="1:11" ht="14.25" x14ac:dyDescent="0.45">
      <c r="A190" s="8" t="s">
        <v>380</v>
      </c>
      <c r="B190" s="20" t="s">
        <v>59</v>
      </c>
      <c r="C190" s="8" t="s">
        <v>230</v>
      </c>
      <c r="D190" s="21">
        <v>259003806</v>
      </c>
      <c r="E190" s="21">
        <v>9193302808</v>
      </c>
      <c r="F190" s="8" t="s">
        <v>22</v>
      </c>
      <c r="G190" s="198">
        <v>40372</v>
      </c>
      <c r="H190" s="23">
        <f t="shared" ca="1" si="2"/>
        <v>10</v>
      </c>
      <c r="I190" s="23" t="s">
        <v>55</v>
      </c>
      <c r="J190" s="24">
        <v>86947</v>
      </c>
      <c r="K190" s="25">
        <v>4</v>
      </c>
    </row>
    <row r="191" spans="1:11" ht="14.25" x14ac:dyDescent="0.45">
      <c r="A191" s="8" t="s">
        <v>19</v>
      </c>
      <c r="B191" s="20" t="s">
        <v>20</v>
      </c>
      <c r="C191" s="8" t="s">
        <v>230</v>
      </c>
      <c r="D191" s="21">
        <v>467000396</v>
      </c>
      <c r="E191" s="21">
        <v>2526213620</v>
      </c>
      <c r="F191" s="8" t="s">
        <v>22</v>
      </c>
      <c r="G191" s="198">
        <v>37845</v>
      </c>
      <c r="H191" s="23">
        <f t="shared" ca="1" si="2"/>
        <v>16</v>
      </c>
      <c r="I191" s="23" t="s">
        <v>53</v>
      </c>
      <c r="J191" s="24">
        <v>84830</v>
      </c>
      <c r="K191" s="25">
        <v>1</v>
      </c>
    </row>
    <row r="192" spans="1:11" ht="14.25" x14ac:dyDescent="0.45">
      <c r="A192" s="8" t="s">
        <v>497</v>
      </c>
      <c r="B192" s="20" t="s">
        <v>59</v>
      </c>
      <c r="C192" s="8" t="s">
        <v>230</v>
      </c>
      <c r="D192" s="21">
        <v>854006695</v>
      </c>
      <c r="E192" s="21">
        <v>9192672603</v>
      </c>
      <c r="F192" s="8" t="s">
        <v>22</v>
      </c>
      <c r="G192" s="198">
        <v>39502</v>
      </c>
      <c r="H192" s="23">
        <f t="shared" ca="1" si="2"/>
        <v>12</v>
      </c>
      <c r="I192" s="23" t="s">
        <v>53</v>
      </c>
      <c r="J192" s="24">
        <v>37714</v>
      </c>
      <c r="K192" s="25">
        <v>5</v>
      </c>
    </row>
    <row r="193" spans="1:11" ht="14.25" x14ac:dyDescent="0.45">
      <c r="A193" s="8" t="s">
        <v>516</v>
      </c>
      <c r="B193" s="20" t="s">
        <v>52</v>
      </c>
      <c r="C193" s="8" t="s">
        <v>230</v>
      </c>
      <c r="D193" s="21">
        <v>466003520</v>
      </c>
      <c r="E193" s="21">
        <v>2524442142</v>
      </c>
      <c r="F193" s="8" t="s">
        <v>28</v>
      </c>
      <c r="G193" s="198">
        <v>39007</v>
      </c>
      <c r="H193" s="23">
        <f t="shared" ca="1" si="2"/>
        <v>13</v>
      </c>
      <c r="J193" s="24">
        <v>32176</v>
      </c>
      <c r="K193" s="25">
        <v>4</v>
      </c>
    </row>
    <row r="194" spans="1:11" ht="14.25" x14ac:dyDescent="0.45">
      <c r="A194" s="8" t="s">
        <v>675</v>
      </c>
      <c r="B194" s="20" t="s">
        <v>46</v>
      </c>
      <c r="C194" s="8" t="s">
        <v>230</v>
      </c>
      <c r="D194" s="21">
        <v>428004993</v>
      </c>
      <c r="E194" s="21">
        <v>9196410575</v>
      </c>
      <c r="F194" s="8" t="s">
        <v>33</v>
      </c>
      <c r="G194" s="198">
        <v>43000</v>
      </c>
      <c r="H194" s="23">
        <f t="shared" ref="H194:H257" ca="1" si="3">DATEDIF(G194,TODAY(),"Y")</f>
        <v>2</v>
      </c>
      <c r="J194" s="24">
        <v>46354</v>
      </c>
      <c r="K194" s="25">
        <v>3</v>
      </c>
    </row>
    <row r="195" spans="1:11" ht="14.25" x14ac:dyDescent="0.45">
      <c r="A195" s="8" t="s">
        <v>235</v>
      </c>
      <c r="B195" s="20" t="s">
        <v>59</v>
      </c>
      <c r="C195" s="8" t="s">
        <v>230</v>
      </c>
      <c r="D195" s="21">
        <v>910004196</v>
      </c>
      <c r="E195" s="21">
        <v>9194361873</v>
      </c>
      <c r="F195" s="8" t="s">
        <v>33</v>
      </c>
      <c r="G195" s="198">
        <v>38493</v>
      </c>
      <c r="H195" s="23">
        <f t="shared" ca="1" si="3"/>
        <v>15</v>
      </c>
      <c r="J195" s="24">
        <v>71323</v>
      </c>
      <c r="K195" s="25">
        <v>2</v>
      </c>
    </row>
    <row r="196" spans="1:11" ht="14.25" x14ac:dyDescent="0.45">
      <c r="A196" s="8" t="s">
        <v>601</v>
      </c>
      <c r="B196" s="20" t="s">
        <v>59</v>
      </c>
      <c r="C196" s="8" t="s">
        <v>230</v>
      </c>
      <c r="D196" s="21">
        <v>820004290</v>
      </c>
      <c r="E196" s="21">
        <v>9194944596</v>
      </c>
      <c r="F196" s="8" t="s">
        <v>33</v>
      </c>
      <c r="G196" s="198">
        <v>42125</v>
      </c>
      <c r="H196" s="23">
        <f t="shared" ca="1" si="3"/>
        <v>5</v>
      </c>
      <c r="J196" s="24">
        <v>106546</v>
      </c>
      <c r="K196" s="25">
        <v>3</v>
      </c>
    </row>
    <row r="197" spans="1:11" ht="14.25" x14ac:dyDescent="0.45">
      <c r="A197" s="8" t="s">
        <v>676</v>
      </c>
      <c r="B197" s="20" t="s">
        <v>59</v>
      </c>
      <c r="C197" s="8" t="s">
        <v>230</v>
      </c>
      <c r="D197" s="21">
        <v>505006230</v>
      </c>
      <c r="E197" s="21">
        <v>9198038161</v>
      </c>
      <c r="F197" s="8" t="s">
        <v>22</v>
      </c>
      <c r="G197" s="198">
        <v>39941</v>
      </c>
      <c r="H197" s="23">
        <f t="shared" ca="1" si="3"/>
        <v>11</v>
      </c>
      <c r="I197" s="23" t="s">
        <v>53</v>
      </c>
      <c r="J197" s="24">
        <v>65520</v>
      </c>
      <c r="K197" s="25">
        <v>3</v>
      </c>
    </row>
    <row r="198" spans="1:11" ht="14.25" x14ac:dyDescent="0.45">
      <c r="A198" s="8" t="s">
        <v>381</v>
      </c>
      <c r="B198" s="20" t="s">
        <v>27</v>
      </c>
      <c r="C198" s="8" t="s">
        <v>230</v>
      </c>
      <c r="D198" s="21">
        <v>884005623</v>
      </c>
      <c r="E198" s="21">
        <v>2521280865</v>
      </c>
      <c r="F198" s="8" t="s">
        <v>33</v>
      </c>
      <c r="G198" s="198">
        <v>40630</v>
      </c>
      <c r="H198" s="23">
        <f t="shared" ca="1" si="3"/>
        <v>9</v>
      </c>
      <c r="J198" s="24">
        <v>92779</v>
      </c>
      <c r="K198" s="25">
        <v>4</v>
      </c>
    </row>
    <row r="199" spans="1:11" ht="14.25" x14ac:dyDescent="0.45">
      <c r="A199" s="8" t="s">
        <v>384</v>
      </c>
      <c r="B199" s="20" t="s">
        <v>20</v>
      </c>
      <c r="C199" s="8" t="s">
        <v>230</v>
      </c>
      <c r="D199" s="21">
        <v>138007245</v>
      </c>
      <c r="E199" s="21">
        <v>2522140101</v>
      </c>
      <c r="F199" s="8" t="s">
        <v>33</v>
      </c>
      <c r="G199" s="198">
        <v>43907</v>
      </c>
      <c r="H199" s="23">
        <f t="shared" ca="1" si="3"/>
        <v>0</v>
      </c>
      <c r="J199" s="24">
        <v>114077</v>
      </c>
      <c r="K199" s="25">
        <v>4</v>
      </c>
    </row>
    <row r="200" spans="1:11" ht="14.25" x14ac:dyDescent="0.45">
      <c r="A200" s="8" t="s">
        <v>522</v>
      </c>
      <c r="B200" s="20" t="s">
        <v>52</v>
      </c>
      <c r="C200" s="8" t="s">
        <v>230</v>
      </c>
      <c r="D200" s="21">
        <v>487000878</v>
      </c>
      <c r="E200" s="21">
        <v>9194555389</v>
      </c>
      <c r="F200" s="8" t="s">
        <v>22</v>
      </c>
      <c r="G200" s="198">
        <v>41450</v>
      </c>
      <c r="H200" s="23">
        <f t="shared" ca="1" si="3"/>
        <v>7</v>
      </c>
      <c r="I200" s="23" t="s">
        <v>53</v>
      </c>
      <c r="J200" s="24">
        <v>33595</v>
      </c>
      <c r="K200" s="25">
        <v>4</v>
      </c>
    </row>
    <row r="201" spans="1:11" ht="14.25" x14ac:dyDescent="0.45">
      <c r="A201" s="8" t="s">
        <v>89</v>
      </c>
      <c r="B201" s="20" t="s">
        <v>59</v>
      </c>
      <c r="C201" s="8" t="s">
        <v>230</v>
      </c>
      <c r="D201" s="21">
        <v>220001349</v>
      </c>
      <c r="E201" s="21">
        <v>2525185281</v>
      </c>
      <c r="F201" s="8" t="s">
        <v>33</v>
      </c>
      <c r="G201" s="198">
        <v>36952</v>
      </c>
      <c r="H201" s="23">
        <f t="shared" ca="1" si="3"/>
        <v>19</v>
      </c>
      <c r="J201" s="24">
        <v>65909</v>
      </c>
      <c r="K201" s="25">
        <v>5</v>
      </c>
    </row>
    <row r="202" spans="1:11" ht="14.25" x14ac:dyDescent="0.45">
      <c r="A202" s="8" t="s">
        <v>523</v>
      </c>
      <c r="B202" s="20" t="s">
        <v>59</v>
      </c>
      <c r="C202" s="8" t="s">
        <v>230</v>
      </c>
      <c r="D202" s="21">
        <v>380003169</v>
      </c>
      <c r="E202" s="21">
        <v>9194743535</v>
      </c>
      <c r="F202" s="8" t="s">
        <v>22</v>
      </c>
      <c r="G202" s="198">
        <v>40008</v>
      </c>
      <c r="H202" s="23">
        <f t="shared" ca="1" si="3"/>
        <v>11</v>
      </c>
      <c r="I202" s="23" t="s">
        <v>53</v>
      </c>
      <c r="J202" s="24">
        <v>118051</v>
      </c>
      <c r="K202" s="25">
        <v>2</v>
      </c>
    </row>
    <row r="203" spans="1:11" ht="14.25" x14ac:dyDescent="0.45">
      <c r="A203" s="8" t="s">
        <v>784</v>
      </c>
      <c r="B203" s="20" t="s">
        <v>20</v>
      </c>
      <c r="C203" s="8" t="s">
        <v>230</v>
      </c>
      <c r="D203" s="21">
        <v>427000216</v>
      </c>
      <c r="E203" s="21">
        <v>9198999194</v>
      </c>
      <c r="F203" s="8" t="s">
        <v>29</v>
      </c>
      <c r="G203" s="198">
        <v>41247</v>
      </c>
      <c r="H203" s="23">
        <f t="shared" ca="1" si="3"/>
        <v>7</v>
      </c>
      <c r="I203" s="23" t="s">
        <v>42</v>
      </c>
      <c r="J203" s="24">
        <v>27209</v>
      </c>
      <c r="K203" s="25">
        <v>4</v>
      </c>
    </row>
    <row r="204" spans="1:11" ht="14.25" x14ac:dyDescent="0.45">
      <c r="A204" s="8" t="s">
        <v>92</v>
      </c>
      <c r="B204" s="20" t="s">
        <v>52</v>
      </c>
      <c r="C204" s="8" t="s">
        <v>230</v>
      </c>
      <c r="D204" s="21">
        <v>366000174</v>
      </c>
      <c r="E204" s="21">
        <v>2521549933</v>
      </c>
      <c r="F204" s="8" t="s">
        <v>28</v>
      </c>
      <c r="G204" s="198">
        <v>37467</v>
      </c>
      <c r="H204" s="23">
        <f t="shared" ca="1" si="3"/>
        <v>18</v>
      </c>
      <c r="J204" s="24">
        <v>43799</v>
      </c>
      <c r="K204" s="25">
        <v>1</v>
      </c>
    </row>
    <row r="205" spans="1:11" ht="14.25" x14ac:dyDescent="0.45">
      <c r="A205" s="8" t="s">
        <v>245</v>
      </c>
      <c r="B205" s="20" t="s">
        <v>52</v>
      </c>
      <c r="C205" s="8" t="s">
        <v>230</v>
      </c>
      <c r="D205" s="21">
        <v>647002282</v>
      </c>
      <c r="E205" s="21">
        <v>9193392642</v>
      </c>
      <c r="F205" s="8" t="s">
        <v>33</v>
      </c>
      <c r="G205" s="198">
        <v>38615</v>
      </c>
      <c r="H205" s="23">
        <f t="shared" ca="1" si="3"/>
        <v>14</v>
      </c>
      <c r="J205" s="24">
        <v>51062</v>
      </c>
      <c r="K205" s="25">
        <v>3</v>
      </c>
    </row>
    <row r="206" spans="1:11" ht="14.25" x14ac:dyDescent="0.45">
      <c r="A206" s="8" t="s">
        <v>524</v>
      </c>
      <c r="B206" s="20" t="s">
        <v>59</v>
      </c>
      <c r="C206" s="8" t="s">
        <v>230</v>
      </c>
      <c r="D206" s="21">
        <v>775007609</v>
      </c>
      <c r="E206" s="21">
        <v>9191591006</v>
      </c>
      <c r="F206" s="8" t="s">
        <v>22</v>
      </c>
      <c r="G206" s="198">
        <v>39405</v>
      </c>
      <c r="H206" s="23">
        <f t="shared" ca="1" si="3"/>
        <v>12</v>
      </c>
      <c r="I206" s="23" t="s">
        <v>53</v>
      </c>
      <c r="J206" s="24">
        <v>35582</v>
      </c>
      <c r="K206" s="25">
        <v>2</v>
      </c>
    </row>
    <row r="207" spans="1:11" ht="14.25" x14ac:dyDescent="0.45">
      <c r="A207" s="8" t="s">
        <v>603</v>
      </c>
      <c r="B207" s="20" t="s">
        <v>59</v>
      </c>
      <c r="C207" s="8" t="s">
        <v>230</v>
      </c>
      <c r="D207" s="21">
        <v>219005495</v>
      </c>
      <c r="E207" s="21">
        <v>9198256039</v>
      </c>
      <c r="F207" s="8" t="s">
        <v>33</v>
      </c>
      <c r="G207" s="198">
        <v>37453</v>
      </c>
      <c r="H207" s="23">
        <f t="shared" ca="1" si="3"/>
        <v>18</v>
      </c>
      <c r="J207" s="24">
        <v>91166</v>
      </c>
      <c r="K207" s="25">
        <v>3</v>
      </c>
    </row>
    <row r="208" spans="1:11" ht="14.25" x14ac:dyDescent="0.45">
      <c r="A208" s="8" t="s">
        <v>93</v>
      </c>
      <c r="B208" s="20" t="s">
        <v>27</v>
      </c>
      <c r="C208" s="8" t="s">
        <v>230</v>
      </c>
      <c r="D208" s="21">
        <v>720008680</v>
      </c>
      <c r="E208" s="21">
        <v>2522126686</v>
      </c>
      <c r="F208" s="8" t="s">
        <v>22</v>
      </c>
      <c r="G208" s="198">
        <v>41811</v>
      </c>
      <c r="H208" s="23">
        <f t="shared" ca="1" si="3"/>
        <v>6</v>
      </c>
      <c r="I208" s="23" t="s">
        <v>23</v>
      </c>
      <c r="J208" s="24">
        <v>116654</v>
      </c>
      <c r="K208" s="25">
        <v>4</v>
      </c>
    </row>
    <row r="209" spans="1:11" ht="14.25" x14ac:dyDescent="0.45">
      <c r="A209" s="8" t="s">
        <v>163</v>
      </c>
      <c r="B209" s="20" t="s">
        <v>20</v>
      </c>
      <c r="C209" s="8" t="s">
        <v>230</v>
      </c>
      <c r="D209" s="21">
        <v>865003824</v>
      </c>
      <c r="E209" s="21">
        <v>2524785979</v>
      </c>
      <c r="F209" s="8" t="s">
        <v>22</v>
      </c>
      <c r="G209" s="198">
        <v>39133</v>
      </c>
      <c r="H209" s="23">
        <f t="shared" ca="1" si="3"/>
        <v>13</v>
      </c>
      <c r="I209" s="23" t="s">
        <v>55</v>
      </c>
      <c r="J209" s="24">
        <v>49651</v>
      </c>
      <c r="K209" s="25">
        <v>3</v>
      </c>
    </row>
    <row r="210" spans="1:11" ht="14.25" x14ac:dyDescent="0.45">
      <c r="A210" s="8" t="s">
        <v>605</v>
      </c>
      <c r="B210" s="20" t="s">
        <v>27</v>
      </c>
      <c r="C210" s="8" t="s">
        <v>230</v>
      </c>
      <c r="D210" s="21">
        <v>783004212</v>
      </c>
      <c r="E210" s="21">
        <v>9193164024</v>
      </c>
      <c r="F210" s="8" t="s">
        <v>29</v>
      </c>
      <c r="G210" s="198">
        <v>40740</v>
      </c>
      <c r="H210" s="23">
        <f t="shared" ca="1" si="3"/>
        <v>9</v>
      </c>
      <c r="I210" s="23" t="s">
        <v>42</v>
      </c>
      <c r="J210" s="24">
        <v>21974</v>
      </c>
      <c r="K210" s="25">
        <v>2</v>
      </c>
    </row>
    <row r="211" spans="1:11" ht="14.25" x14ac:dyDescent="0.45">
      <c r="A211" s="8" t="s">
        <v>606</v>
      </c>
      <c r="B211" s="20" t="s">
        <v>37</v>
      </c>
      <c r="C211" s="8" t="s">
        <v>230</v>
      </c>
      <c r="D211" s="21">
        <v>165007010</v>
      </c>
      <c r="E211" s="21">
        <v>2527038033</v>
      </c>
      <c r="F211" s="8" t="s">
        <v>33</v>
      </c>
      <c r="G211" s="198">
        <v>39236</v>
      </c>
      <c r="H211" s="23">
        <f t="shared" ca="1" si="3"/>
        <v>13</v>
      </c>
      <c r="J211" s="24">
        <v>116194</v>
      </c>
      <c r="K211" s="25">
        <v>3</v>
      </c>
    </row>
    <row r="212" spans="1:11" ht="14.25" x14ac:dyDescent="0.45">
      <c r="A212" s="8" t="s">
        <v>151</v>
      </c>
      <c r="B212" s="20" t="s">
        <v>27</v>
      </c>
      <c r="C212" s="8" t="s">
        <v>230</v>
      </c>
      <c r="D212" s="21">
        <v>944003994</v>
      </c>
      <c r="E212" s="21">
        <v>2525725646</v>
      </c>
      <c r="F212" s="8" t="s">
        <v>22</v>
      </c>
      <c r="G212" s="198">
        <v>39573</v>
      </c>
      <c r="H212" s="23">
        <f t="shared" ca="1" si="3"/>
        <v>12</v>
      </c>
      <c r="I212" s="23" t="s">
        <v>23</v>
      </c>
      <c r="J212" s="24">
        <v>34992</v>
      </c>
      <c r="K212" s="25">
        <v>3</v>
      </c>
    </row>
    <row r="213" spans="1:11" ht="14.25" x14ac:dyDescent="0.45">
      <c r="A213" s="8" t="s">
        <v>94</v>
      </c>
      <c r="B213" s="20" t="s">
        <v>46</v>
      </c>
      <c r="C213" s="8" t="s">
        <v>230</v>
      </c>
      <c r="D213" s="21">
        <v>682000261</v>
      </c>
      <c r="E213" s="21">
        <v>9191163627</v>
      </c>
      <c r="F213" s="8" t="s">
        <v>22</v>
      </c>
      <c r="G213" s="198">
        <v>42849</v>
      </c>
      <c r="H213" s="23">
        <f t="shared" ca="1" si="3"/>
        <v>3</v>
      </c>
      <c r="I213" s="23" t="s">
        <v>42</v>
      </c>
      <c r="J213" s="24">
        <v>90821</v>
      </c>
      <c r="K213" s="25">
        <v>1</v>
      </c>
    </row>
    <row r="214" spans="1:11" ht="14.25" x14ac:dyDescent="0.45">
      <c r="A214" s="8" t="s">
        <v>252</v>
      </c>
      <c r="B214" s="20" t="s">
        <v>46</v>
      </c>
      <c r="C214" s="8" t="s">
        <v>230</v>
      </c>
      <c r="D214" s="21">
        <v>565002209</v>
      </c>
      <c r="E214" s="21">
        <v>2522889972</v>
      </c>
      <c r="F214" s="8" t="s">
        <v>22</v>
      </c>
      <c r="G214" s="198">
        <v>37335</v>
      </c>
      <c r="H214" s="23">
        <f t="shared" ca="1" si="3"/>
        <v>18</v>
      </c>
      <c r="I214" s="23" t="s">
        <v>53</v>
      </c>
      <c r="J214" s="24">
        <v>96552</v>
      </c>
      <c r="K214" s="25">
        <v>4</v>
      </c>
    </row>
    <row r="215" spans="1:11" ht="14.25" x14ac:dyDescent="0.45">
      <c r="A215" s="8" t="s">
        <v>684</v>
      </c>
      <c r="B215" s="20" t="s">
        <v>20</v>
      </c>
      <c r="C215" s="8" t="s">
        <v>230</v>
      </c>
      <c r="D215" s="21">
        <v>566006453</v>
      </c>
      <c r="E215" s="21">
        <v>9192168237</v>
      </c>
      <c r="F215" s="8" t="s">
        <v>22</v>
      </c>
      <c r="G215" s="198">
        <v>37787</v>
      </c>
      <c r="H215" s="23">
        <f t="shared" ca="1" si="3"/>
        <v>17</v>
      </c>
      <c r="I215" s="23" t="s">
        <v>42</v>
      </c>
      <c r="J215" s="24">
        <v>56074</v>
      </c>
      <c r="K215" s="25">
        <v>2</v>
      </c>
    </row>
    <row r="216" spans="1:11" ht="14.25" x14ac:dyDescent="0.45">
      <c r="A216" s="8" t="s">
        <v>530</v>
      </c>
      <c r="B216" s="20" t="s">
        <v>46</v>
      </c>
      <c r="C216" s="8" t="s">
        <v>230</v>
      </c>
      <c r="D216" s="21">
        <v>561007107</v>
      </c>
      <c r="E216" s="21">
        <v>9198294156</v>
      </c>
      <c r="F216" s="8" t="s">
        <v>22</v>
      </c>
      <c r="G216" s="198">
        <v>37372</v>
      </c>
      <c r="H216" s="23">
        <f t="shared" ca="1" si="3"/>
        <v>18</v>
      </c>
      <c r="I216" s="23" t="s">
        <v>53</v>
      </c>
      <c r="J216" s="24">
        <v>105223</v>
      </c>
      <c r="K216" s="25">
        <v>5</v>
      </c>
    </row>
    <row r="217" spans="1:11" ht="14.25" x14ac:dyDescent="0.45">
      <c r="A217" s="8" t="s">
        <v>686</v>
      </c>
      <c r="B217" s="20" t="s">
        <v>59</v>
      </c>
      <c r="C217" s="8" t="s">
        <v>230</v>
      </c>
      <c r="D217" s="21">
        <v>962003692</v>
      </c>
      <c r="E217" s="21">
        <v>9196689962</v>
      </c>
      <c r="F217" s="8" t="s">
        <v>22</v>
      </c>
      <c r="G217" s="198">
        <v>38999</v>
      </c>
      <c r="H217" s="23">
        <f t="shared" ca="1" si="3"/>
        <v>13</v>
      </c>
      <c r="I217" s="23" t="s">
        <v>53</v>
      </c>
      <c r="J217" s="24">
        <v>124214</v>
      </c>
      <c r="K217" s="25">
        <v>3</v>
      </c>
    </row>
    <row r="218" spans="1:11" ht="14.25" x14ac:dyDescent="0.45">
      <c r="A218" s="8" t="s">
        <v>260</v>
      </c>
      <c r="B218" s="20" t="s">
        <v>46</v>
      </c>
      <c r="C218" s="8" t="s">
        <v>230</v>
      </c>
      <c r="D218" s="21">
        <v>920007476</v>
      </c>
      <c r="E218" s="21">
        <v>2523162442</v>
      </c>
      <c r="F218" s="8" t="s">
        <v>33</v>
      </c>
      <c r="G218" s="198">
        <v>38830</v>
      </c>
      <c r="H218" s="23">
        <f t="shared" ca="1" si="3"/>
        <v>14</v>
      </c>
      <c r="J218" s="24">
        <v>35150</v>
      </c>
      <c r="K218" s="25">
        <v>3</v>
      </c>
    </row>
    <row r="219" spans="1:11" ht="14.25" x14ac:dyDescent="0.45">
      <c r="A219" s="8" t="s">
        <v>261</v>
      </c>
      <c r="B219" s="20" t="s">
        <v>59</v>
      </c>
      <c r="C219" s="8" t="s">
        <v>230</v>
      </c>
      <c r="D219" s="21">
        <v>147004014</v>
      </c>
      <c r="E219" s="21">
        <v>9192212512</v>
      </c>
      <c r="F219" s="8" t="s">
        <v>22</v>
      </c>
      <c r="G219" s="198">
        <v>38833</v>
      </c>
      <c r="H219" s="23">
        <f t="shared" ca="1" si="3"/>
        <v>14</v>
      </c>
      <c r="I219" s="23" t="s">
        <v>53</v>
      </c>
      <c r="J219" s="24">
        <v>63749</v>
      </c>
      <c r="K219" s="25">
        <v>2</v>
      </c>
    </row>
    <row r="220" spans="1:11" ht="14.25" x14ac:dyDescent="0.45">
      <c r="A220" s="8" t="s">
        <v>764</v>
      </c>
      <c r="B220" s="20" t="s">
        <v>46</v>
      </c>
      <c r="C220" s="8" t="s">
        <v>230</v>
      </c>
      <c r="D220" s="21">
        <v>930002755</v>
      </c>
      <c r="E220" s="21">
        <v>9192380636</v>
      </c>
      <c r="F220" s="8" t="s">
        <v>29</v>
      </c>
      <c r="G220" s="198">
        <v>38489</v>
      </c>
      <c r="H220" s="23">
        <f t="shared" ca="1" si="3"/>
        <v>15</v>
      </c>
      <c r="I220" s="23" t="s">
        <v>23</v>
      </c>
      <c r="J220" s="24">
        <v>66650</v>
      </c>
      <c r="K220" s="25">
        <v>5</v>
      </c>
    </row>
    <row r="221" spans="1:11" ht="14.25" x14ac:dyDescent="0.45">
      <c r="A221" s="8" t="s">
        <v>262</v>
      </c>
      <c r="B221" s="20" t="s">
        <v>46</v>
      </c>
      <c r="C221" s="8" t="s">
        <v>230</v>
      </c>
      <c r="D221" s="21">
        <v>243002914</v>
      </c>
      <c r="E221" s="21">
        <v>9194018412</v>
      </c>
      <c r="F221" s="8" t="s">
        <v>22</v>
      </c>
      <c r="G221" s="198">
        <v>43276</v>
      </c>
      <c r="H221" s="23">
        <f t="shared" ca="1" si="3"/>
        <v>2</v>
      </c>
      <c r="I221" s="23" t="s">
        <v>23</v>
      </c>
      <c r="J221" s="24">
        <v>105768</v>
      </c>
      <c r="K221" s="25">
        <v>3</v>
      </c>
    </row>
    <row r="222" spans="1:11" ht="14.25" x14ac:dyDescent="0.45">
      <c r="A222" s="8" t="s">
        <v>98</v>
      </c>
      <c r="B222" s="20" t="s">
        <v>27</v>
      </c>
      <c r="C222" s="8" t="s">
        <v>230</v>
      </c>
      <c r="D222" s="21">
        <v>682007379</v>
      </c>
      <c r="E222" s="21">
        <v>2521854525</v>
      </c>
      <c r="F222" s="8" t="s">
        <v>22</v>
      </c>
      <c r="G222" s="198">
        <v>40011</v>
      </c>
      <c r="H222" s="23">
        <f t="shared" ca="1" si="3"/>
        <v>11</v>
      </c>
      <c r="I222" s="23" t="s">
        <v>38</v>
      </c>
      <c r="J222" s="24">
        <v>56909</v>
      </c>
      <c r="K222" s="25">
        <v>5</v>
      </c>
    </row>
    <row r="223" spans="1:11" ht="14.25" x14ac:dyDescent="0.45">
      <c r="A223" s="8" t="s">
        <v>195</v>
      </c>
      <c r="B223" s="20" t="s">
        <v>27</v>
      </c>
      <c r="C223" s="8" t="s">
        <v>230</v>
      </c>
      <c r="D223" s="21">
        <v>624004626</v>
      </c>
      <c r="E223" s="21">
        <v>2523077504</v>
      </c>
      <c r="F223" s="8" t="s">
        <v>29</v>
      </c>
      <c r="G223" s="198">
        <v>41625</v>
      </c>
      <c r="H223" s="23">
        <f t="shared" ca="1" si="3"/>
        <v>6</v>
      </c>
      <c r="I223" s="23" t="s">
        <v>23</v>
      </c>
      <c r="J223" s="24">
        <v>67169</v>
      </c>
      <c r="K223" s="25">
        <v>5</v>
      </c>
    </row>
    <row r="224" spans="1:11" ht="14.25" x14ac:dyDescent="0.45">
      <c r="A224" s="8" t="s">
        <v>689</v>
      </c>
      <c r="B224" s="20" t="s">
        <v>59</v>
      </c>
      <c r="C224" s="8" t="s">
        <v>230</v>
      </c>
      <c r="D224" s="21">
        <v>592001929</v>
      </c>
      <c r="E224" s="21">
        <v>2523922629</v>
      </c>
      <c r="F224" s="8" t="s">
        <v>33</v>
      </c>
      <c r="G224" s="198">
        <v>43882</v>
      </c>
      <c r="H224" s="23">
        <f t="shared" ca="1" si="3"/>
        <v>0</v>
      </c>
      <c r="J224" s="24">
        <v>76234</v>
      </c>
      <c r="K224" s="25">
        <v>4</v>
      </c>
    </row>
    <row r="225" spans="1:11" ht="14.25" x14ac:dyDescent="0.45">
      <c r="A225" s="8" t="s">
        <v>690</v>
      </c>
      <c r="B225" s="20" t="s">
        <v>59</v>
      </c>
      <c r="C225" s="8" t="s">
        <v>230</v>
      </c>
      <c r="D225" s="21">
        <v>371001908</v>
      </c>
      <c r="E225" s="21">
        <v>2527061632</v>
      </c>
      <c r="F225" s="8" t="s">
        <v>22</v>
      </c>
      <c r="G225" s="198">
        <v>40022</v>
      </c>
      <c r="H225" s="23">
        <f t="shared" ca="1" si="3"/>
        <v>11</v>
      </c>
      <c r="I225" s="23" t="s">
        <v>42</v>
      </c>
      <c r="J225" s="24">
        <v>65491</v>
      </c>
      <c r="K225" s="25">
        <v>4</v>
      </c>
    </row>
    <row r="226" spans="1:11" ht="14.25" x14ac:dyDescent="0.45">
      <c r="A226" s="8" t="s">
        <v>539</v>
      </c>
      <c r="B226" s="20" t="s">
        <v>37</v>
      </c>
      <c r="C226" s="8" t="s">
        <v>230</v>
      </c>
      <c r="D226" s="21">
        <v>906001388</v>
      </c>
      <c r="E226" s="21">
        <v>2527919826</v>
      </c>
      <c r="F226" s="8" t="s">
        <v>33</v>
      </c>
      <c r="G226" s="198">
        <v>42391</v>
      </c>
      <c r="H226" s="23">
        <f t="shared" ca="1" si="3"/>
        <v>4</v>
      </c>
      <c r="J226" s="24">
        <v>40694</v>
      </c>
      <c r="K226" s="25">
        <v>5</v>
      </c>
    </row>
    <row r="227" spans="1:11" ht="14.25" x14ac:dyDescent="0.45">
      <c r="A227" s="8" t="s">
        <v>785</v>
      </c>
      <c r="B227" s="20" t="s">
        <v>37</v>
      </c>
      <c r="C227" s="8" t="s">
        <v>230</v>
      </c>
      <c r="D227" s="21">
        <v>523008324</v>
      </c>
      <c r="E227" s="21">
        <v>9191308831</v>
      </c>
      <c r="F227" s="8" t="s">
        <v>22</v>
      </c>
      <c r="G227" s="198">
        <v>39664</v>
      </c>
      <c r="H227" s="23">
        <f t="shared" ca="1" si="3"/>
        <v>12</v>
      </c>
      <c r="I227" s="23" t="s">
        <v>23</v>
      </c>
      <c r="J227" s="24">
        <v>85421</v>
      </c>
      <c r="K227" s="25">
        <v>4</v>
      </c>
    </row>
    <row r="228" spans="1:11" ht="14.25" x14ac:dyDescent="0.45">
      <c r="A228" s="8" t="s">
        <v>270</v>
      </c>
      <c r="B228" s="20" t="s">
        <v>59</v>
      </c>
      <c r="C228" s="8" t="s">
        <v>230</v>
      </c>
      <c r="D228" s="21">
        <v>687006783</v>
      </c>
      <c r="E228" s="21">
        <v>2524919418</v>
      </c>
      <c r="F228" s="8" t="s">
        <v>33</v>
      </c>
      <c r="G228" s="198">
        <v>38794</v>
      </c>
      <c r="H228" s="23">
        <f t="shared" ca="1" si="3"/>
        <v>14</v>
      </c>
      <c r="J228" s="24">
        <v>95054</v>
      </c>
      <c r="K228" s="25">
        <v>2</v>
      </c>
    </row>
    <row r="229" spans="1:11" ht="14.25" x14ac:dyDescent="0.45">
      <c r="A229" s="8" t="s">
        <v>469</v>
      </c>
      <c r="B229" s="20" t="s">
        <v>59</v>
      </c>
      <c r="C229" s="8" t="s">
        <v>230</v>
      </c>
      <c r="D229" s="21">
        <v>616007564</v>
      </c>
      <c r="E229" s="21">
        <v>9191806180</v>
      </c>
      <c r="F229" s="8" t="s">
        <v>33</v>
      </c>
      <c r="G229" s="198">
        <v>43126</v>
      </c>
      <c r="H229" s="23">
        <f t="shared" ca="1" si="3"/>
        <v>2</v>
      </c>
      <c r="J229" s="24">
        <v>60696</v>
      </c>
      <c r="K229" s="25">
        <v>5</v>
      </c>
    </row>
    <row r="230" spans="1:11" ht="14.25" x14ac:dyDescent="0.45">
      <c r="A230" s="8" t="s">
        <v>81</v>
      </c>
      <c r="B230" s="20" t="s">
        <v>20</v>
      </c>
      <c r="C230" s="8" t="s">
        <v>230</v>
      </c>
      <c r="D230" s="21">
        <v>313008501</v>
      </c>
      <c r="E230" s="21">
        <v>9193184277</v>
      </c>
      <c r="F230" s="8" t="s">
        <v>28</v>
      </c>
      <c r="G230" s="198">
        <v>37569</v>
      </c>
      <c r="H230" s="23">
        <f t="shared" ca="1" si="3"/>
        <v>17</v>
      </c>
      <c r="J230" s="24">
        <v>32359</v>
      </c>
      <c r="K230" s="25">
        <v>1</v>
      </c>
    </row>
    <row r="231" spans="1:11" ht="14.25" x14ac:dyDescent="0.45">
      <c r="A231" s="8" t="s">
        <v>540</v>
      </c>
      <c r="B231" s="20" t="s">
        <v>20</v>
      </c>
      <c r="C231" s="8" t="s">
        <v>230</v>
      </c>
      <c r="D231" s="21">
        <v>612005735</v>
      </c>
      <c r="E231" s="21">
        <v>9195228292</v>
      </c>
      <c r="F231" s="8" t="s">
        <v>22</v>
      </c>
      <c r="G231" s="198">
        <v>37123</v>
      </c>
      <c r="H231" s="23">
        <f t="shared" ca="1" si="3"/>
        <v>18</v>
      </c>
      <c r="I231" s="23" t="s">
        <v>53</v>
      </c>
      <c r="J231" s="24">
        <v>105328</v>
      </c>
      <c r="K231" s="25">
        <v>5</v>
      </c>
    </row>
    <row r="232" spans="1:11" ht="14.25" x14ac:dyDescent="0.45">
      <c r="A232" s="8" t="s">
        <v>470</v>
      </c>
      <c r="B232" s="20" t="s">
        <v>59</v>
      </c>
      <c r="C232" s="8" t="s">
        <v>230</v>
      </c>
      <c r="D232" s="21">
        <v>501003688</v>
      </c>
      <c r="E232" s="21">
        <v>2528560698</v>
      </c>
      <c r="F232" s="8" t="s">
        <v>22</v>
      </c>
      <c r="G232" s="198">
        <v>41240</v>
      </c>
      <c r="H232" s="23">
        <f t="shared" ca="1" si="3"/>
        <v>7</v>
      </c>
      <c r="I232" s="23" t="s">
        <v>23</v>
      </c>
      <c r="J232" s="24">
        <v>114811</v>
      </c>
      <c r="K232" s="25">
        <v>2</v>
      </c>
    </row>
    <row r="233" spans="1:11" ht="14.25" x14ac:dyDescent="0.45">
      <c r="A233" s="8" t="s">
        <v>625</v>
      </c>
      <c r="B233" s="20" t="s">
        <v>46</v>
      </c>
      <c r="C233" s="8" t="s">
        <v>230</v>
      </c>
      <c r="D233" s="21">
        <v>482007373</v>
      </c>
      <c r="E233" s="21">
        <v>9198413271</v>
      </c>
      <c r="F233" s="8" t="s">
        <v>22</v>
      </c>
      <c r="G233" s="198">
        <v>41681</v>
      </c>
      <c r="H233" s="23">
        <f t="shared" ca="1" si="3"/>
        <v>6</v>
      </c>
      <c r="I233" s="23" t="s">
        <v>53</v>
      </c>
      <c r="J233" s="24">
        <v>46642</v>
      </c>
      <c r="K233" s="25">
        <v>2</v>
      </c>
    </row>
    <row r="234" spans="1:11" ht="14.25" x14ac:dyDescent="0.45">
      <c r="A234" s="8" t="s">
        <v>271</v>
      </c>
      <c r="B234" s="20" t="s">
        <v>52</v>
      </c>
      <c r="C234" s="8" t="s">
        <v>230</v>
      </c>
      <c r="D234" s="21">
        <v>350004448</v>
      </c>
      <c r="E234" s="21">
        <v>9193883356</v>
      </c>
      <c r="F234" s="8" t="s">
        <v>22</v>
      </c>
      <c r="G234" s="198">
        <v>38683</v>
      </c>
      <c r="H234" s="23">
        <f t="shared" ca="1" si="3"/>
        <v>14</v>
      </c>
      <c r="I234" s="23" t="s">
        <v>38</v>
      </c>
      <c r="J234" s="24">
        <v>64685</v>
      </c>
      <c r="K234" s="25">
        <v>1</v>
      </c>
    </row>
    <row r="235" spans="1:11" ht="14.25" x14ac:dyDescent="0.45">
      <c r="A235" s="8" t="s">
        <v>272</v>
      </c>
      <c r="B235" s="20" t="s">
        <v>59</v>
      </c>
      <c r="C235" s="8" t="s">
        <v>230</v>
      </c>
      <c r="D235" s="21">
        <v>853008713</v>
      </c>
      <c r="E235" s="21">
        <v>9192712826</v>
      </c>
      <c r="F235" s="8" t="s">
        <v>22</v>
      </c>
      <c r="G235" s="198">
        <v>39636</v>
      </c>
      <c r="H235" s="23">
        <f t="shared" ca="1" si="3"/>
        <v>12</v>
      </c>
      <c r="I235" s="23" t="s">
        <v>23</v>
      </c>
      <c r="J235" s="24">
        <v>86803</v>
      </c>
      <c r="K235" s="25">
        <v>1</v>
      </c>
    </row>
    <row r="236" spans="1:11" ht="14.25" x14ac:dyDescent="0.45">
      <c r="A236" s="8" t="s">
        <v>396</v>
      </c>
      <c r="B236" s="20" t="s">
        <v>27</v>
      </c>
      <c r="C236" s="8" t="s">
        <v>230</v>
      </c>
      <c r="D236" s="21">
        <v>696005191</v>
      </c>
      <c r="E236" s="21">
        <v>2527710498</v>
      </c>
      <c r="F236" s="8" t="s">
        <v>22</v>
      </c>
      <c r="G236" s="198">
        <v>39426</v>
      </c>
      <c r="H236" s="23">
        <f t="shared" ca="1" si="3"/>
        <v>12</v>
      </c>
      <c r="I236" s="23" t="s">
        <v>53</v>
      </c>
      <c r="J236" s="24">
        <v>88056</v>
      </c>
      <c r="K236" s="25">
        <v>2</v>
      </c>
    </row>
    <row r="237" spans="1:11" ht="14.25" x14ac:dyDescent="0.45">
      <c r="A237" s="8" t="s">
        <v>153</v>
      </c>
      <c r="B237" s="20" t="s">
        <v>59</v>
      </c>
      <c r="C237" s="8" t="s">
        <v>230</v>
      </c>
      <c r="D237" s="21">
        <v>676000562</v>
      </c>
      <c r="E237" s="21">
        <v>9198253211</v>
      </c>
      <c r="F237" s="8" t="s">
        <v>22</v>
      </c>
      <c r="G237" s="198">
        <v>42842</v>
      </c>
      <c r="H237" s="23">
        <f t="shared" ca="1" si="3"/>
        <v>3</v>
      </c>
      <c r="I237" s="23" t="s">
        <v>23</v>
      </c>
      <c r="J237" s="24">
        <v>86544</v>
      </c>
      <c r="K237" s="25">
        <v>1</v>
      </c>
    </row>
    <row r="238" spans="1:11" ht="14.25" x14ac:dyDescent="0.45">
      <c r="A238" s="8" t="s">
        <v>166</v>
      </c>
      <c r="B238" s="20" t="s">
        <v>46</v>
      </c>
      <c r="C238" s="8" t="s">
        <v>230</v>
      </c>
      <c r="D238" s="21">
        <v>597001266</v>
      </c>
      <c r="E238" s="21">
        <v>9195043141</v>
      </c>
      <c r="F238" s="8" t="s">
        <v>22</v>
      </c>
      <c r="G238" s="198">
        <v>37887</v>
      </c>
      <c r="H238" s="23">
        <f t="shared" ca="1" si="3"/>
        <v>16</v>
      </c>
      <c r="I238" s="23" t="s">
        <v>42</v>
      </c>
      <c r="J238" s="24">
        <v>95659</v>
      </c>
      <c r="K238" s="25">
        <v>2</v>
      </c>
    </row>
    <row r="239" spans="1:11" ht="14.25" x14ac:dyDescent="0.45">
      <c r="A239" s="8" t="s">
        <v>397</v>
      </c>
      <c r="B239" s="20" t="s">
        <v>20</v>
      </c>
      <c r="C239" s="8" t="s">
        <v>230</v>
      </c>
      <c r="D239" s="21">
        <v>136000388</v>
      </c>
      <c r="E239" s="21">
        <v>9195119214</v>
      </c>
      <c r="F239" s="8" t="s">
        <v>22</v>
      </c>
      <c r="G239" s="198">
        <v>38815</v>
      </c>
      <c r="H239" s="23">
        <f t="shared" ca="1" si="3"/>
        <v>14</v>
      </c>
      <c r="I239" s="23" t="s">
        <v>42</v>
      </c>
      <c r="J239" s="24">
        <v>100829</v>
      </c>
      <c r="K239" s="25">
        <v>3</v>
      </c>
    </row>
    <row r="240" spans="1:11" ht="14.25" x14ac:dyDescent="0.45">
      <c r="A240" s="8" t="s">
        <v>546</v>
      </c>
      <c r="B240" s="20" t="s">
        <v>27</v>
      </c>
      <c r="C240" s="8" t="s">
        <v>230</v>
      </c>
      <c r="D240" s="21">
        <v>338007629</v>
      </c>
      <c r="E240" s="21">
        <v>2524252315</v>
      </c>
      <c r="F240" s="8" t="s">
        <v>22</v>
      </c>
      <c r="G240" s="198">
        <v>37455</v>
      </c>
      <c r="H240" s="23">
        <f t="shared" ca="1" si="3"/>
        <v>18</v>
      </c>
      <c r="I240" s="23" t="s">
        <v>23</v>
      </c>
      <c r="J240" s="24">
        <v>113141</v>
      </c>
      <c r="K240" s="25">
        <v>1</v>
      </c>
    </row>
    <row r="241" spans="1:11" ht="14.25" x14ac:dyDescent="0.45">
      <c r="A241" s="8" t="s">
        <v>198</v>
      </c>
      <c r="B241" s="20" t="s">
        <v>27</v>
      </c>
      <c r="C241" s="8" t="s">
        <v>230</v>
      </c>
      <c r="D241" s="21">
        <v>100009868</v>
      </c>
      <c r="E241" s="21">
        <v>9198082183</v>
      </c>
      <c r="F241" s="8" t="s">
        <v>29</v>
      </c>
      <c r="G241" s="198">
        <v>37297</v>
      </c>
      <c r="H241" s="23">
        <f t="shared" ca="1" si="3"/>
        <v>18</v>
      </c>
      <c r="I241" s="23" t="s">
        <v>23</v>
      </c>
      <c r="J241" s="24">
        <v>70322</v>
      </c>
      <c r="K241" s="25">
        <v>5</v>
      </c>
    </row>
    <row r="242" spans="1:11" ht="14.25" x14ac:dyDescent="0.45">
      <c r="A242" s="8" t="s">
        <v>199</v>
      </c>
      <c r="B242" s="20" t="s">
        <v>20</v>
      </c>
      <c r="C242" s="8" t="s">
        <v>230</v>
      </c>
      <c r="D242" s="21">
        <v>661000671</v>
      </c>
      <c r="E242" s="21">
        <v>2528405900</v>
      </c>
      <c r="F242" s="8" t="s">
        <v>28</v>
      </c>
      <c r="G242" s="198">
        <v>38893</v>
      </c>
      <c r="H242" s="23">
        <f t="shared" ca="1" si="3"/>
        <v>14</v>
      </c>
      <c r="J242" s="24">
        <v>42013</v>
      </c>
      <c r="K242" s="25">
        <v>3</v>
      </c>
    </row>
    <row r="243" spans="1:11" ht="14.25" x14ac:dyDescent="0.45">
      <c r="A243" s="8" t="s">
        <v>503</v>
      </c>
      <c r="B243" s="20" t="s">
        <v>37</v>
      </c>
      <c r="C243" s="8" t="s">
        <v>230</v>
      </c>
      <c r="D243" s="21">
        <v>881005933</v>
      </c>
      <c r="E243" s="21">
        <v>9192354572</v>
      </c>
      <c r="F243" s="8" t="s">
        <v>22</v>
      </c>
      <c r="G243" s="198">
        <v>39134</v>
      </c>
      <c r="H243" s="23">
        <f t="shared" ca="1" si="3"/>
        <v>13</v>
      </c>
      <c r="I243" s="23" t="s">
        <v>38</v>
      </c>
      <c r="J243" s="24">
        <v>51062</v>
      </c>
      <c r="K243" s="25">
        <v>5</v>
      </c>
    </row>
    <row r="244" spans="1:11" ht="14.25" x14ac:dyDescent="0.45">
      <c r="A244" s="8" t="s">
        <v>786</v>
      </c>
      <c r="B244" s="20" t="s">
        <v>27</v>
      </c>
      <c r="C244" s="8" t="s">
        <v>230</v>
      </c>
      <c r="D244" s="21">
        <v>317004971</v>
      </c>
      <c r="E244" s="21">
        <v>9193557946</v>
      </c>
      <c r="F244" s="8" t="s">
        <v>33</v>
      </c>
      <c r="G244" s="198">
        <v>39807</v>
      </c>
      <c r="H244" s="23">
        <f t="shared" ca="1" si="3"/>
        <v>11</v>
      </c>
      <c r="J244" s="24">
        <v>110750</v>
      </c>
      <c r="K244" s="25">
        <v>1</v>
      </c>
    </row>
    <row r="245" spans="1:11" ht="14.25" x14ac:dyDescent="0.45">
      <c r="A245" s="8" t="s">
        <v>146</v>
      </c>
      <c r="B245" s="20" t="s">
        <v>46</v>
      </c>
      <c r="C245" s="8" t="s">
        <v>230</v>
      </c>
      <c r="D245" s="21">
        <v>618005019</v>
      </c>
      <c r="E245" s="21">
        <v>9193695179</v>
      </c>
      <c r="F245" s="8" t="s">
        <v>22</v>
      </c>
      <c r="G245" s="198">
        <v>39904</v>
      </c>
      <c r="H245" s="23">
        <f t="shared" ca="1" si="3"/>
        <v>11</v>
      </c>
      <c r="I245" s="23" t="s">
        <v>53</v>
      </c>
      <c r="J245" s="24">
        <v>129226</v>
      </c>
      <c r="K245" s="25">
        <v>5</v>
      </c>
    </row>
    <row r="246" spans="1:11" ht="14.25" x14ac:dyDescent="0.45">
      <c r="A246" s="8" t="s">
        <v>26</v>
      </c>
      <c r="B246" s="20" t="s">
        <v>20</v>
      </c>
      <c r="C246" s="8" t="s">
        <v>230</v>
      </c>
      <c r="D246" s="21">
        <v>416004493</v>
      </c>
      <c r="E246" s="21">
        <v>2525228252</v>
      </c>
      <c r="F246" s="8" t="s">
        <v>22</v>
      </c>
      <c r="G246" s="198">
        <v>42178</v>
      </c>
      <c r="H246" s="23">
        <f t="shared" ca="1" si="3"/>
        <v>5</v>
      </c>
      <c r="I246" s="23" t="s">
        <v>38</v>
      </c>
      <c r="J246" s="24">
        <v>79848</v>
      </c>
      <c r="K246" s="25">
        <v>5</v>
      </c>
    </row>
    <row r="247" spans="1:11" ht="14.25" x14ac:dyDescent="0.45">
      <c r="A247" s="8" t="s">
        <v>437</v>
      </c>
      <c r="B247" s="20" t="s">
        <v>46</v>
      </c>
      <c r="C247" s="8" t="s">
        <v>230</v>
      </c>
      <c r="D247" s="21">
        <v>725001036</v>
      </c>
      <c r="E247" s="21">
        <v>9195089157</v>
      </c>
      <c r="F247" s="8" t="s">
        <v>33</v>
      </c>
      <c r="G247" s="198">
        <v>39286</v>
      </c>
      <c r="H247" s="23">
        <f t="shared" ca="1" si="3"/>
        <v>13</v>
      </c>
      <c r="J247" s="24">
        <v>103262</v>
      </c>
      <c r="K247" s="25">
        <v>5</v>
      </c>
    </row>
    <row r="248" spans="1:11" ht="14.25" x14ac:dyDescent="0.45">
      <c r="A248" s="8" t="s">
        <v>75</v>
      </c>
      <c r="B248" s="20" t="s">
        <v>46</v>
      </c>
      <c r="C248" s="8" t="s">
        <v>230</v>
      </c>
      <c r="D248" s="21">
        <v>722000791</v>
      </c>
      <c r="E248" s="21">
        <v>2522263363</v>
      </c>
      <c r="F248" s="8" t="s">
        <v>28</v>
      </c>
      <c r="G248" s="198">
        <v>43878</v>
      </c>
      <c r="H248" s="23">
        <f t="shared" ca="1" si="3"/>
        <v>0</v>
      </c>
      <c r="J248" s="24">
        <v>12822</v>
      </c>
      <c r="K248" s="25">
        <v>3</v>
      </c>
    </row>
    <row r="249" spans="1:11" ht="14.25" x14ac:dyDescent="0.45">
      <c r="A249" s="8" t="s">
        <v>169</v>
      </c>
      <c r="B249" s="20" t="s">
        <v>59</v>
      </c>
      <c r="C249" s="8" t="s">
        <v>230</v>
      </c>
      <c r="D249" s="21">
        <v>332009257</v>
      </c>
      <c r="E249" s="21">
        <v>9198367725</v>
      </c>
      <c r="F249" s="8" t="s">
        <v>33</v>
      </c>
      <c r="G249" s="198">
        <v>39481</v>
      </c>
      <c r="H249" s="23">
        <f t="shared" ca="1" si="3"/>
        <v>12</v>
      </c>
      <c r="J249" s="24">
        <v>98294</v>
      </c>
      <c r="K249" s="25">
        <v>5</v>
      </c>
    </row>
    <row r="250" spans="1:11" ht="14.25" x14ac:dyDescent="0.45">
      <c r="A250" s="8" t="s">
        <v>401</v>
      </c>
      <c r="B250" s="20" t="s">
        <v>59</v>
      </c>
      <c r="C250" s="8" t="s">
        <v>230</v>
      </c>
      <c r="D250" s="21">
        <v>280004785</v>
      </c>
      <c r="E250" s="21">
        <v>2525918708</v>
      </c>
      <c r="F250" s="8" t="s">
        <v>22</v>
      </c>
      <c r="G250" s="198">
        <v>42616</v>
      </c>
      <c r="H250" s="23">
        <f t="shared" ca="1" si="3"/>
        <v>3</v>
      </c>
      <c r="I250" s="23" t="s">
        <v>23</v>
      </c>
      <c r="J250" s="24">
        <v>58090</v>
      </c>
      <c r="K250" s="25">
        <v>2</v>
      </c>
    </row>
    <row r="251" spans="1:11" ht="14.25" x14ac:dyDescent="0.45">
      <c r="A251" s="8" t="s">
        <v>156</v>
      </c>
      <c r="B251" s="20" t="s">
        <v>46</v>
      </c>
      <c r="C251" s="8" t="s">
        <v>230</v>
      </c>
      <c r="D251" s="21">
        <v>542003222</v>
      </c>
      <c r="E251" s="21">
        <v>9193708610</v>
      </c>
      <c r="F251" s="8" t="s">
        <v>33</v>
      </c>
      <c r="G251" s="198">
        <v>43574</v>
      </c>
      <c r="H251" s="23">
        <f t="shared" ca="1" si="3"/>
        <v>1</v>
      </c>
      <c r="J251" s="24">
        <v>104429</v>
      </c>
      <c r="K251" s="25">
        <v>3</v>
      </c>
    </row>
    <row r="252" spans="1:11" ht="14.25" x14ac:dyDescent="0.45">
      <c r="A252" s="8" t="s">
        <v>109</v>
      </c>
      <c r="B252" s="20" t="s">
        <v>59</v>
      </c>
      <c r="C252" s="8" t="s">
        <v>230</v>
      </c>
      <c r="D252" s="21">
        <v>470009383</v>
      </c>
      <c r="E252" s="21">
        <v>9197848542</v>
      </c>
      <c r="F252" s="8" t="s">
        <v>22</v>
      </c>
      <c r="G252" s="198">
        <v>43051</v>
      </c>
      <c r="H252" s="23">
        <f t="shared" ca="1" si="3"/>
        <v>2</v>
      </c>
      <c r="I252" s="23" t="s">
        <v>23</v>
      </c>
      <c r="J252" s="24">
        <v>108173</v>
      </c>
      <c r="K252" s="25">
        <v>5</v>
      </c>
    </row>
    <row r="253" spans="1:11" ht="14.25" x14ac:dyDescent="0.45">
      <c r="A253" s="8" t="s">
        <v>698</v>
      </c>
      <c r="B253" s="20" t="s">
        <v>52</v>
      </c>
      <c r="C253" s="8" t="s">
        <v>230</v>
      </c>
      <c r="D253" s="21">
        <v>596008829</v>
      </c>
      <c r="E253" s="21">
        <v>9198721709</v>
      </c>
      <c r="F253" s="8" t="s">
        <v>33</v>
      </c>
      <c r="G253" s="198">
        <v>39908</v>
      </c>
      <c r="H253" s="23">
        <f t="shared" ca="1" si="3"/>
        <v>11</v>
      </c>
      <c r="J253" s="24">
        <v>64872</v>
      </c>
      <c r="K253" s="25">
        <v>1</v>
      </c>
    </row>
    <row r="254" spans="1:11" ht="14.25" x14ac:dyDescent="0.45">
      <c r="A254" s="8" t="s">
        <v>438</v>
      </c>
      <c r="B254" s="20" t="s">
        <v>52</v>
      </c>
      <c r="C254" s="8" t="s">
        <v>230</v>
      </c>
      <c r="D254" s="21">
        <v>993003806</v>
      </c>
      <c r="E254" s="21">
        <v>2521810581</v>
      </c>
      <c r="F254" s="8" t="s">
        <v>28</v>
      </c>
      <c r="G254" s="198">
        <v>37025</v>
      </c>
      <c r="H254" s="23">
        <f t="shared" ca="1" si="3"/>
        <v>19</v>
      </c>
      <c r="J254" s="24">
        <v>54161</v>
      </c>
      <c r="K254" s="25">
        <v>4</v>
      </c>
    </row>
    <row r="255" spans="1:11" ht="14.25" x14ac:dyDescent="0.45">
      <c r="A255" s="8" t="s">
        <v>438</v>
      </c>
      <c r="B255" s="20" t="s">
        <v>52</v>
      </c>
      <c r="C255" s="8" t="s">
        <v>230</v>
      </c>
      <c r="D255" s="21">
        <v>993003806</v>
      </c>
      <c r="E255" s="21">
        <v>2521810581</v>
      </c>
      <c r="F255" s="8" t="s">
        <v>28</v>
      </c>
      <c r="G255" s="198">
        <v>41124</v>
      </c>
      <c r="H255" s="23">
        <f t="shared" ca="1" si="3"/>
        <v>8</v>
      </c>
      <c r="J255" s="24">
        <v>54161</v>
      </c>
      <c r="K255" s="25">
        <v>4</v>
      </c>
    </row>
    <row r="256" spans="1:11" ht="14.25" x14ac:dyDescent="0.45">
      <c r="A256" s="8" t="s">
        <v>699</v>
      </c>
      <c r="B256" s="20" t="s">
        <v>52</v>
      </c>
      <c r="C256" s="8" t="s">
        <v>230</v>
      </c>
      <c r="D256" s="21">
        <v>504004685</v>
      </c>
      <c r="E256" s="21">
        <v>9195250630</v>
      </c>
      <c r="F256" s="8" t="s">
        <v>22</v>
      </c>
      <c r="G256" s="198">
        <v>36917</v>
      </c>
      <c r="H256" s="23">
        <f t="shared" ca="1" si="3"/>
        <v>19</v>
      </c>
      <c r="I256" s="23" t="s">
        <v>23</v>
      </c>
      <c r="J256" s="24">
        <v>47822</v>
      </c>
      <c r="K256" s="25">
        <v>4</v>
      </c>
    </row>
    <row r="257" spans="1:11" ht="14.25" x14ac:dyDescent="0.45">
      <c r="A257" s="8" t="s">
        <v>288</v>
      </c>
      <c r="B257" s="20" t="s">
        <v>59</v>
      </c>
      <c r="C257" s="8" t="s">
        <v>230</v>
      </c>
      <c r="D257" s="21">
        <v>462005574</v>
      </c>
      <c r="E257" s="21">
        <v>2523431009</v>
      </c>
      <c r="F257" s="8" t="s">
        <v>22</v>
      </c>
      <c r="G257" s="198">
        <v>39609</v>
      </c>
      <c r="H257" s="23">
        <f t="shared" ca="1" si="3"/>
        <v>12</v>
      </c>
      <c r="I257" s="23" t="s">
        <v>23</v>
      </c>
      <c r="J257" s="24">
        <v>127066</v>
      </c>
      <c r="K257" s="25">
        <v>5</v>
      </c>
    </row>
    <row r="258" spans="1:11" ht="14.25" x14ac:dyDescent="0.45">
      <c r="A258" s="8" t="s">
        <v>289</v>
      </c>
      <c r="B258" s="20" t="s">
        <v>20</v>
      </c>
      <c r="C258" s="8" t="s">
        <v>230</v>
      </c>
      <c r="D258" s="21">
        <v>354009285</v>
      </c>
      <c r="E258" s="21">
        <v>2526657361</v>
      </c>
      <c r="F258" s="8" t="s">
        <v>22</v>
      </c>
      <c r="G258" s="198">
        <v>39388</v>
      </c>
      <c r="H258" s="23">
        <f t="shared" ref="H258:H321" ca="1" si="4">DATEDIF(G258,TODAY(),"Y")</f>
        <v>12</v>
      </c>
      <c r="I258" s="23" t="s">
        <v>42</v>
      </c>
      <c r="J258" s="24">
        <v>32630</v>
      </c>
      <c r="K258" s="25">
        <v>2</v>
      </c>
    </row>
    <row r="259" spans="1:11" ht="14.25" x14ac:dyDescent="0.45">
      <c r="A259" s="8" t="s">
        <v>473</v>
      </c>
      <c r="B259" s="20" t="s">
        <v>59</v>
      </c>
      <c r="C259" s="8" t="s">
        <v>230</v>
      </c>
      <c r="D259" s="21">
        <v>569001716</v>
      </c>
      <c r="E259" s="21">
        <v>2527461285</v>
      </c>
      <c r="F259" s="8" t="s">
        <v>29</v>
      </c>
      <c r="G259" s="198">
        <v>40924</v>
      </c>
      <c r="H259" s="23">
        <f t="shared" ca="1" si="4"/>
        <v>8</v>
      </c>
      <c r="I259" s="23" t="s">
        <v>38</v>
      </c>
      <c r="J259" s="24">
        <v>31205</v>
      </c>
      <c r="K259" s="25">
        <v>2</v>
      </c>
    </row>
    <row r="260" spans="1:11" ht="14.25" x14ac:dyDescent="0.45">
      <c r="A260" s="8" t="s">
        <v>553</v>
      </c>
      <c r="B260" s="20" t="s">
        <v>27</v>
      </c>
      <c r="C260" s="8" t="s">
        <v>230</v>
      </c>
      <c r="D260" s="21">
        <v>923003594</v>
      </c>
      <c r="E260" s="21">
        <v>2528669137</v>
      </c>
      <c r="F260" s="8" t="s">
        <v>22</v>
      </c>
      <c r="G260" s="198">
        <v>39111</v>
      </c>
      <c r="H260" s="23">
        <f t="shared" ca="1" si="4"/>
        <v>13</v>
      </c>
      <c r="I260" s="23" t="s">
        <v>55</v>
      </c>
      <c r="J260" s="24">
        <v>117216</v>
      </c>
      <c r="K260" s="25">
        <v>2</v>
      </c>
    </row>
    <row r="261" spans="1:11" ht="14.25" x14ac:dyDescent="0.45">
      <c r="A261" s="8" t="s">
        <v>636</v>
      </c>
      <c r="B261" s="20" t="s">
        <v>59</v>
      </c>
      <c r="C261" s="8" t="s">
        <v>230</v>
      </c>
      <c r="D261" s="21">
        <v>984000981</v>
      </c>
      <c r="E261" s="21">
        <v>2528155179</v>
      </c>
      <c r="F261" s="8" t="s">
        <v>29</v>
      </c>
      <c r="G261" s="198">
        <v>40002</v>
      </c>
      <c r="H261" s="23">
        <f t="shared" ca="1" si="4"/>
        <v>11</v>
      </c>
      <c r="I261" s="23" t="s">
        <v>53</v>
      </c>
      <c r="J261" s="24">
        <v>69394</v>
      </c>
      <c r="K261" s="25">
        <v>1</v>
      </c>
    </row>
    <row r="262" spans="1:11" ht="14.25" x14ac:dyDescent="0.45">
      <c r="A262" s="8" t="s">
        <v>636</v>
      </c>
      <c r="B262" s="20" t="s">
        <v>59</v>
      </c>
      <c r="C262" s="8" t="s">
        <v>230</v>
      </c>
      <c r="D262" s="21">
        <v>984000981</v>
      </c>
      <c r="E262" s="21">
        <v>2528155179</v>
      </c>
      <c r="F262" s="8" t="s">
        <v>29</v>
      </c>
      <c r="G262" s="198">
        <v>38089</v>
      </c>
      <c r="H262" s="23">
        <f t="shared" ca="1" si="4"/>
        <v>16</v>
      </c>
      <c r="I262" s="23" t="s">
        <v>53</v>
      </c>
      <c r="J262" s="24">
        <v>69394</v>
      </c>
      <c r="K262" s="25">
        <v>1</v>
      </c>
    </row>
    <row r="263" spans="1:11" ht="14.25" x14ac:dyDescent="0.45">
      <c r="A263" s="8" t="s">
        <v>113</v>
      </c>
      <c r="B263" s="20" t="s">
        <v>59</v>
      </c>
      <c r="C263" s="8" t="s">
        <v>230</v>
      </c>
      <c r="D263" s="21">
        <v>931005030</v>
      </c>
      <c r="E263" s="21">
        <v>9191397811</v>
      </c>
      <c r="F263" s="8" t="s">
        <v>22</v>
      </c>
      <c r="G263" s="198">
        <v>42113</v>
      </c>
      <c r="H263" s="23">
        <f t="shared" ca="1" si="4"/>
        <v>5</v>
      </c>
      <c r="I263" s="23" t="s">
        <v>53</v>
      </c>
      <c r="J263" s="24">
        <v>88315</v>
      </c>
      <c r="K263" s="25">
        <v>4</v>
      </c>
    </row>
    <row r="264" spans="1:11" ht="14.25" x14ac:dyDescent="0.45">
      <c r="A264" s="8" t="s">
        <v>171</v>
      </c>
      <c r="B264" s="20" t="s">
        <v>52</v>
      </c>
      <c r="C264" s="8" t="s">
        <v>230</v>
      </c>
      <c r="D264" s="21">
        <v>969006994</v>
      </c>
      <c r="E264" s="21">
        <v>2528973095</v>
      </c>
      <c r="F264" s="8" t="s">
        <v>33</v>
      </c>
      <c r="G264" s="198">
        <v>39839</v>
      </c>
      <c r="H264" s="23">
        <f t="shared" ca="1" si="4"/>
        <v>11</v>
      </c>
      <c r="J264" s="24">
        <v>36187</v>
      </c>
      <c r="K264" s="25">
        <v>5</v>
      </c>
    </row>
    <row r="265" spans="1:11" ht="14.25" x14ac:dyDescent="0.45">
      <c r="A265" s="8" t="s">
        <v>639</v>
      </c>
      <c r="B265" s="20" t="s">
        <v>59</v>
      </c>
      <c r="C265" s="8" t="s">
        <v>230</v>
      </c>
      <c r="D265" s="21">
        <v>506007536</v>
      </c>
      <c r="E265" s="21">
        <v>2524999647</v>
      </c>
      <c r="F265" s="8" t="s">
        <v>28</v>
      </c>
      <c r="G265" s="198">
        <v>39726</v>
      </c>
      <c r="H265" s="23">
        <f t="shared" ca="1" si="4"/>
        <v>11</v>
      </c>
      <c r="J265" s="24">
        <v>13571</v>
      </c>
      <c r="K265" s="25">
        <v>4</v>
      </c>
    </row>
    <row r="266" spans="1:11" ht="14.25" x14ac:dyDescent="0.45">
      <c r="A266" s="8" t="s">
        <v>114</v>
      </c>
      <c r="B266" s="20" t="s">
        <v>46</v>
      </c>
      <c r="C266" s="8" t="s">
        <v>230</v>
      </c>
      <c r="D266" s="21">
        <v>475007002</v>
      </c>
      <c r="E266" s="21">
        <v>2523909820</v>
      </c>
      <c r="F266" s="8" t="s">
        <v>22</v>
      </c>
      <c r="G266" s="198">
        <v>39313</v>
      </c>
      <c r="H266" s="23">
        <f t="shared" ca="1" si="4"/>
        <v>12</v>
      </c>
      <c r="I266" s="23" t="s">
        <v>53</v>
      </c>
      <c r="J266" s="24">
        <v>99000</v>
      </c>
      <c r="K266" s="25">
        <v>1</v>
      </c>
    </row>
    <row r="267" spans="1:11" ht="14.25" x14ac:dyDescent="0.45">
      <c r="A267" s="8" t="s">
        <v>787</v>
      </c>
      <c r="B267" s="20" t="s">
        <v>46</v>
      </c>
      <c r="C267" s="8" t="s">
        <v>230</v>
      </c>
      <c r="D267" s="21">
        <v>319009613</v>
      </c>
      <c r="E267" s="21">
        <v>2523454032</v>
      </c>
      <c r="F267" s="8" t="s">
        <v>22</v>
      </c>
      <c r="G267" s="198">
        <v>37283</v>
      </c>
      <c r="H267" s="23">
        <f t="shared" ca="1" si="4"/>
        <v>18</v>
      </c>
      <c r="I267" s="23" t="s">
        <v>38</v>
      </c>
      <c r="J267" s="24">
        <v>54374</v>
      </c>
      <c r="K267" s="25">
        <v>2</v>
      </c>
    </row>
    <row r="268" spans="1:11" ht="14.25" x14ac:dyDescent="0.45">
      <c r="A268" s="8" t="s">
        <v>640</v>
      </c>
      <c r="B268" s="20" t="s">
        <v>37</v>
      </c>
      <c r="C268" s="8" t="s">
        <v>230</v>
      </c>
      <c r="D268" s="21">
        <v>596001549</v>
      </c>
      <c r="E268" s="21">
        <v>9196194175</v>
      </c>
      <c r="F268" s="8" t="s">
        <v>33</v>
      </c>
      <c r="G268" s="198">
        <v>40813</v>
      </c>
      <c r="H268" s="23">
        <f t="shared" ca="1" si="4"/>
        <v>8</v>
      </c>
      <c r="J268" s="24">
        <v>39427</v>
      </c>
      <c r="K268" s="25">
        <v>3</v>
      </c>
    </row>
    <row r="269" spans="1:11" ht="14.25" x14ac:dyDescent="0.45">
      <c r="A269" s="8" t="s">
        <v>301</v>
      </c>
      <c r="B269" s="20" t="s">
        <v>46</v>
      </c>
      <c r="C269" s="8" t="s">
        <v>230</v>
      </c>
      <c r="D269" s="21">
        <v>110007055</v>
      </c>
      <c r="E269" s="21">
        <v>2526966637</v>
      </c>
      <c r="F269" s="8" t="s">
        <v>29</v>
      </c>
      <c r="G269" s="198">
        <v>42037</v>
      </c>
      <c r="H269" s="23">
        <f t="shared" ca="1" si="4"/>
        <v>5</v>
      </c>
      <c r="I269" s="23" t="s">
        <v>53</v>
      </c>
      <c r="J269" s="24">
        <v>15934</v>
      </c>
      <c r="K269" s="25">
        <v>1</v>
      </c>
    </row>
    <row r="270" spans="1:11" ht="14.25" x14ac:dyDescent="0.45">
      <c r="A270" s="8" t="s">
        <v>562</v>
      </c>
      <c r="B270" s="20" t="s">
        <v>52</v>
      </c>
      <c r="C270" s="8" t="s">
        <v>230</v>
      </c>
      <c r="D270" s="21">
        <v>177002873</v>
      </c>
      <c r="E270" s="21">
        <v>9195915044</v>
      </c>
      <c r="F270" s="8" t="s">
        <v>22</v>
      </c>
      <c r="G270" s="198">
        <v>37078</v>
      </c>
      <c r="H270" s="23">
        <f t="shared" ca="1" si="4"/>
        <v>19</v>
      </c>
      <c r="I270" s="23" t="s">
        <v>23</v>
      </c>
      <c r="J270" s="24">
        <v>57686</v>
      </c>
      <c r="K270" s="25">
        <v>3</v>
      </c>
    </row>
    <row r="271" spans="1:11" ht="14.25" x14ac:dyDescent="0.45">
      <c r="A271" s="8" t="s">
        <v>765</v>
      </c>
      <c r="B271" s="20" t="s">
        <v>46</v>
      </c>
      <c r="C271" s="8" t="s">
        <v>230</v>
      </c>
      <c r="D271" s="21">
        <v>594000949</v>
      </c>
      <c r="E271" s="21">
        <v>9192375580</v>
      </c>
      <c r="F271" s="8" t="s">
        <v>29</v>
      </c>
      <c r="G271" s="198">
        <v>42136</v>
      </c>
      <c r="H271" s="23">
        <f t="shared" ca="1" si="4"/>
        <v>5</v>
      </c>
      <c r="I271" s="23" t="s">
        <v>53</v>
      </c>
      <c r="J271" s="24">
        <v>24869</v>
      </c>
      <c r="K271" s="25">
        <v>5</v>
      </c>
    </row>
    <row r="272" spans="1:11" ht="14.25" x14ac:dyDescent="0.45">
      <c r="A272" s="8" t="s">
        <v>564</v>
      </c>
      <c r="B272" s="20" t="s">
        <v>46</v>
      </c>
      <c r="C272" s="8" t="s">
        <v>230</v>
      </c>
      <c r="D272" s="21">
        <v>559006297</v>
      </c>
      <c r="E272" s="21">
        <v>9194888110</v>
      </c>
      <c r="F272" s="8" t="s">
        <v>22</v>
      </c>
      <c r="G272" s="198">
        <v>39577</v>
      </c>
      <c r="H272" s="23">
        <f t="shared" ca="1" si="4"/>
        <v>12</v>
      </c>
      <c r="I272" s="23" t="s">
        <v>23</v>
      </c>
      <c r="J272" s="24">
        <v>51581</v>
      </c>
      <c r="K272" s="25">
        <v>2</v>
      </c>
    </row>
    <row r="273" spans="1:11" ht="14.25" x14ac:dyDescent="0.45">
      <c r="A273" s="8" t="s">
        <v>305</v>
      </c>
      <c r="B273" s="20" t="s">
        <v>20</v>
      </c>
      <c r="C273" s="8" t="s">
        <v>230</v>
      </c>
      <c r="D273" s="21">
        <v>772003640</v>
      </c>
      <c r="E273" s="21">
        <v>9192474315</v>
      </c>
      <c r="F273" s="8" t="s">
        <v>22</v>
      </c>
      <c r="G273" s="198">
        <v>41625</v>
      </c>
      <c r="H273" s="23">
        <f t="shared" ca="1" si="4"/>
        <v>6</v>
      </c>
      <c r="I273" s="23" t="s">
        <v>23</v>
      </c>
      <c r="J273" s="24">
        <v>96883</v>
      </c>
      <c r="K273" s="25">
        <v>3</v>
      </c>
    </row>
    <row r="274" spans="1:11" ht="14.25" x14ac:dyDescent="0.45">
      <c r="A274" s="8" t="s">
        <v>306</v>
      </c>
      <c r="B274" s="20" t="s">
        <v>59</v>
      </c>
      <c r="C274" s="8" t="s">
        <v>230</v>
      </c>
      <c r="D274" s="21">
        <v>384004025</v>
      </c>
      <c r="E274" s="21">
        <v>2522064219</v>
      </c>
      <c r="F274" s="8" t="s">
        <v>33</v>
      </c>
      <c r="G274" s="198">
        <v>41034</v>
      </c>
      <c r="H274" s="23">
        <f t="shared" ca="1" si="4"/>
        <v>8</v>
      </c>
      <c r="J274" s="24">
        <v>34286</v>
      </c>
      <c r="K274" s="25">
        <v>4</v>
      </c>
    </row>
    <row r="275" spans="1:11" ht="14.25" x14ac:dyDescent="0.45">
      <c r="A275" s="8" t="s">
        <v>710</v>
      </c>
      <c r="B275" s="20" t="s">
        <v>59</v>
      </c>
      <c r="C275" s="8" t="s">
        <v>230</v>
      </c>
      <c r="D275" s="21">
        <v>698009555</v>
      </c>
      <c r="E275" s="21">
        <v>2526052545</v>
      </c>
      <c r="F275" s="8" t="s">
        <v>29</v>
      </c>
      <c r="G275" s="198">
        <v>40533</v>
      </c>
      <c r="H275" s="23">
        <f t="shared" ca="1" si="4"/>
        <v>9</v>
      </c>
      <c r="I275" s="23" t="s">
        <v>38</v>
      </c>
      <c r="J275" s="24">
        <v>59926</v>
      </c>
      <c r="K275" s="25">
        <v>1</v>
      </c>
    </row>
    <row r="276" spans="1:11" ht="14.25" x14ac:dyDescent="0.45">
      <c r="A276" s="8" t="s">
        <v>788</v>
      </c>
      <c r="B276" s="20" t="s">
        <v>59</v>
      </c>
      <c r="C276" s="8" t="s">
        <v>230</v>
      </c>
      <c r="D276" s="21">
        <v>914006052</v>
      </c>
      <c r="E276" s="21">
        <v>2524249228</v>
      </c>
      <c r="F276" s="8" t="s">
        <v>22</v>
      </c>
      <c r="G276" s="198">
        <v>39371</v>
      </c>
      <c r="H276" s="23">
        <f t="shared" ca="1" si="4"/>
        <v>12</v>
      </c>
      <c r="I276" s="23" t="s">
        <v>23</v>
      </c>
      <c r="J276" s="24">
        <v>109716</v>
      </c>
      <c r="K276" s="25">
        <v>4</v>
      </c>
    </row>
    <row r="277" spans="1:11" ht="14.25" x14ac:dyDescent="0.45">
      <c r="A277" s="8" t="s">
        <v>310</v>
      </c>
      <c r="B277" s="20" t="s">
        <v>52</v>
      </c>
      <c r="C277" s="8" t="s">
        <v>230</v>
      </c>
      <c r="D277" s="21">
        <v>396007504</v>
      </c>
      <c r="E277" s="21">
        <v>9193204992</v>
      </c>
      <c r="F277" s="8" t="s">
        <v>33</v>
      </c>
      <c r="G277" s="198">
        <v>42694</v>
      </c>
      <c r="H277" s="23">
        <f t="shared" ca="1" si="4"/>
        <v>3</v>
      </c>
      <c r="J277" s="24">
        <v>60250</v>
      </c>
      <c r="K277" s="25">
        <v>2</v>
      </c>
    </row>
    <row r="278" spans="1:11" ht="14.25" x14ac:dyDescent="0.45">
      <c r="A278" s="8" t="s">
        <v>789</v>
      </c>
      <c r="B278" s="20" t="s">
        <v>46</v>
      </c>
      <c r="C278" s="8" t="s">
        <v>230</v>
      </c>
      <c r="D278" s="21">
        <v>356002235</v>
      </c>
      <c r="E278" s="21">
        <v>2521667727</v>
      </c>
      <c r="F278" s="8" t="s">
        <v>29</v>
      </c>
      <c r="G278" s="198">
        <v>36935</v>
      </c>
      <c r="H278" s="23">
        <f t="shared" ca="1" si="4"/>
        <v>19</v>
      </c>
      <c r="I278" s="23" t="s">
        <v>53</v>
      </c>
      <c r="J278" s="24">
        <v>67262</v>
      </c>
      <c r="K278" s="25">
        <v>3</v>
      </c>
    </row>
    <row r="279" spans="1:11" ht="14.25" x14ac:dyDescent="0.45">
      <c r="A279" s="8" t="s">
        <v>790</v>
      </c>
      <c r="B279" s="20" t="s">
        <v>59</v>
      </c>
      <c r="C279" s="8" t="s">
        <v>230</v>
      </c>
      <c r="D279" s="21">
        <v>257009459</v>
      </c>
      <c r="E279" s="21">
        <v>9197775023</v>
      </c>
      <c r="F279" s="8" t="s">
        <v>33</v>
      </c>
      <c r="G279" s="198">
        <v>37024</v>
      </c>
      <c r="H279" s="23">
        <f t="shared" ca="1" si="4"/>
        <v>19</v>
      </c>
      <c r="J279" s="24">
        <v>82944</v>
      </c>
      <c r="K279" s="25">
        <v>3</v>
      </c>
    </row>
    <row r="280" spans="1:11" ht="14.25" x14ac:dyDescent="0.45">
      <c r="A280" s="8" t="s">
        <v>568</v>
      </c>
      <c r="B280" s="20" t="s">
        <v>20</v>
      </c>
      <c r="C280" s="8" t="s">
        <v>230</v>
      </c>
      <c r="D280" s="21">
        <v>353004196</v>
      </c>
      <c r="E280" s="21">
        <v>2528159919</v>
      </c>
      <c r="F280" s="8" t="s">
        <v>22</v>
      </c>
      <c r="G280" s="198">
        <v>39300</v>
      </c>
      <c r="H280" s="23">
        <f t="shared" ca="1" si="4"/>
        <v>12</v>
      </c>
      <c r="I280" s="23" t="s">
        <v>38</v>
      </c>
      <c r="J280" s="24">
        <v>34056</v>
      </c>
      <c r="K280" s="25">
        <v>1</v>
      </c>
    </row>
    <row r="281" spans="1:11" ht="14.25" x14ac:dyDescent="0.45">
      <c r="A281" s="8" t="s">
        <v>376</v>
      </c>
      <c r="B281" s="20" t="s">
        <v>52</v>
      </c>
      <c r="C281" s="8" t="s">
        <v>230</v>
      </c>
      <c r="D281" s="21">
        <v>826000563</v>
      </c>
      <c r="E281" s="21">
        <v>9196607355</v>
      </c>
      <c r="F281" s="8" t="s">
        <v>33</v>
      </c>
      <c r="G281" s="198">
        <v>39622</v>
      </c>
      <c r="H281" s="23">
        <f t="shared" ca="1" si="4"/>
        <v>12</v>
      </c>
      <c r="J281" s="24">
        <v>83174</v>
      </c>
      <c r="K281" s="25">
        <v>3</v>
      </c>
    </row>
    <row r="282" spans="1:11" ht="14.25" x14ac:dyDescent="0.45">
      <c r="A282" s="8" t="s">
        <v>646</v>
      </c>
      <c r="B282" s="20" t="s">
        <v>46</v>
      </c>
      <c r="C282" s="8" t="s">
        <v>230</v>
      </c>
      <c r="D282" s="21">
        <v>589009495</v>
      </c>
      <c r="E282" s="21">
        <v>2524248455</v>
      </c>
      <c r="F282" s="8" t="s">
        <v>22</v>
      </c>
      <c r="G282" s="198">
        <v>38185</v>
      </c>
      <c r="H282" s="23">
        <f t="shared" ca="1" si="4"/>
        <v>16</v>
      </c>
      <c r="I282" s="23" t="s">
        <v>55</v>
      </c>
      <c r="J282" s="24">
        <v>55973</v>
      </c>
      <c r="K282" s="25">
        <v>2</v>
      </c>
    </row>
    <row r="283" spans="1:11" ht="14.25" x14ac:dyDescent="0.45">
      <c r="A283" s="8" t="s">
        <v>714</v>
      </c>
      <c r="B283" s="20" t="s">
        <v>46</v>
      </c>
      <c r="C283" s="8" t="s">
        <v>230</v>
      </c>
      <c r="D283" s="21">
        <v>130009578</v>
      </c>
      <c r="E283" s="21">
        <v>9195057530</v>
      </c>
      <c r="F283" s="8" t="s">
        <v>33</v>
      </c>
      <c r="G283" s="198">
        <v>38647</v>
      </c>
      <c r="H283" s="23">
        <f t="shared" ca="1" si="4"/>
        <v>14</v>
      </c>
      <c r="J283" s="24">
        <v>128909</v>
      </c>
      <c r="K283" s="25">
        <v>5</v>
      </c>
    </row>
    <row r="284" spans="1:11" ht="14.25" x14ac:dyDescent="0.45">
      <c r="A284" s="8" t="s">
        <v>320</v>
      </c>
      <c r="B284" s="20" t="s">
        <v>46</v>
      </c>
      <c r="C284" s="8" t="s">
        <v>230</v>
      </c>
      <c r="D284" s="21">
        <v>251004309</v>
      </c>
      <c r="E284" s="21">
        <v>9197950668</v>
      </c>
      <c r="F284" s="8" t="s">
        <v>33</v>
      </c>
      <c r="G284" s="198">
        <v>38492</v>
      </c>
      <c r="H284" s="23">
        <f t="shared" ca="1" si="4"/>
        <v>15</v>
      </c>
      <c r="J284" s="24">
        <v>65405</v>
      </c>
      <c r="K284" s="25">
        <v>1</v>
      </c>
    </row>
    <row r="285" spans="1:11" ht="14.25" x14ac:dyDescent="0.45">
      <c r="A285" s="8" t="s">
        <v>720</v>
      </c>
      <c r="B285" s="20" t="s">
        <v>46</v>
      </c>
      <c r="C285" s="8" t="s">
        <v>230</v>
      </c>
      <c r="D285" s="21">
        <v>635007088</v>
      </c>
      <c r="E285" s="21">
        <v>2522153322</v>
      </c>
      <c r="F285" s="8" t="s">
        <v>33</v>
      </c>
      <c r="G285" s="198">
        <v>39018</v>
      </c>
      <c r="H285" s="23">
        <f t="shared" ca="1" si="4"/>
        <v>13</v>
      </c>
      <c r="J285" s="24">
        <v>98654</v>
      </c>
      <c r="K285" s="25">
        <v>5</v>
      </c>
    </row>
    <row r="286" spans="1:11" ht="14.25" x14ac:dyDescent="0.45">
      <c r="A286" s="8" t="s">
        <v>323</v>
      </c>
      <c r="B286" s="20" t="s">
        <v>46</v>
      </c>
      <c r="C286" s="8" t="s">
        <v>230</v>
      </c>
      <c r="D286" s="21">
        <v>894000119</v>
      </c>
      <c r="E286" s="21">
        <v>2528652588</v>
      </c>
      <c r="F286" s="8" t="s">
        <v>22</v>
      </c>
      <c r="G286" s="198">
        <v>41841</v>
      </c>
      <c r="H286" s="23">
        <f t="shared" ca="1" si="4"/>
        <v>6</v>
      </c>
      <c r="I286" s="23" t="s">
        <v>42</v>
      </c>
      <c r="J286" s="24">
        <v>95054</v>
      </c>
      <c r="K286" s="25">
        <v>5</v>
      </c>
    </row>
    <row r="287" spans="1:11" ht="14.25" x14ac:dyDescent="0.45">
      <c r="A287" s="8" t="s">
        <v>573</v>
      </c>
      <c r="B287" s="20" t="s">
        <v>52</v>
      </c>
      <c r="C287" s="8" t="s">
        <v>230</v>
      </c>
      <c r="D287" s="21">
        <v>312009803</v>
      </c>
      <c r="E287" s="21">
        <v>9197961953</v>
      </c>
      <c r="F287" s="8" t="s">
        <v>22</v>
      </c>
      <c r="G287" s="198">
        <v>37055</v>
      </c>
      <c r="H287" s="23">
        <f t="shared" ca="1" si="4"/>
        <v>19</v>
      </c>
      <c r="I287" s="23" t="s">
        <v>53</v>
      </c>
      <c r="J287" s="24">
        <v>36446</v>
      </c>
      <c r="K287" s="25">
        <v>4</v>
      </c>
    </row>
    <row r="288" spans="1:11" ht="14.25" x14ac:dyDescent="0.45">
      <c r="A288" s="8" t="s">
        <v>723</v>
      </c>
      <c r="B288" s="20" t="s">
        <v>27</v>
      </c>
      <c r="C288" s="8" t="s">
        <v>230</v>
      </c>
      <c r="D288" s="21">
        <v>311003362</v>
      </c>
      <c r="E288" s="21">
        <v>2526505454</v>
      </c>
      <c r="F288" s="8" t="s">
        <v>33</v>
      </c>
      <c r="G288" s="198">
        <v>37975</v>
      </c>
      <c r="H288" s="23">
        <f t="shared" ca="1" si="4"/>
        <v>16</v>
      </c>
      <c r="J288" s="24">
        <v>75989</v>
      </c>
      <c r="K288" s="25">
        <v>2</v>
      </c>
    </row>
    <row r="289" spans="1:11" ht="14.25" x14ac:dyDescent="0.45">
      <c r="A289" s="8" t="s">
        <v>325</v>
      </c>
      <c r="B289" s="20" t="s">
        <v>59</v>
      </c>
      <c r="C289" s="8" t="s">
        <v>230</v>
      </c>
      <c r="D289" s="21">
        <v>213004397</v>
      </c>
      <c r="E289" s="21">
        <v>2524138160</v>
      </c>
      <c r="F289" s="8" t="s">
        <v>22</v>
      </c>
      <c r="G289" s="198">
        <v>38275</v>
      </c>
      <c r="H289" s="23">
        <f t="shared" ca="1" si="4"/>
        <v>15</v>
      </c>
      <c r="I289" s="23" t="s">
        <v>53</v>
      </c>
      <c r="J289" s="24">
        <v>90360</v>
      </c>
      <c r="K289" s="25">
        <v>3</v>
      </c>
    </row>
    <row r="290" spans="1:11" ht="14.25" x14ac:dyDescent="0.45">
      <c r="A290" s="8" t="s">
        <v>119</v>
      </c>
      <c r="B290" s="20" t="s">
        <v>46</v>
      </c>
      <c r="C290" s="8" t="s">
        <v>230</v>
      </c>
      <c r="D290" s="21">
        <v>337003008</v>
      </c>
      <c r="E290" s="21">
        <v>2521257896</v>
      </c>
      <c r="F290" s="8" t="s">
        <v>22</v>
      </c>
      <c r="G290" s="198">
        <v>42652</v>
      </c>
      <c r="H290" s="23">
        <f t="shared" ca="1" si="4"/>
        <v>3</v>
      </c>
      <c r="I290" s="23" t="s">
        <v>23</v>
      </c>
      <c r="J290" s="24">
        <v>41717</v>
      </c>
      <c r="K290" s="25">
        <v>3</v>
      </c>
    </row>
    <row r="291" spans="1:11" ht="14.25" x14ac:dyDescent="0.45">
      <c r="A291" s="8" t="s">
        <v>574</v>
      </c>
      <c r="B291" s="20" t="s">
        <v>59</v>
      </c>
      <c r="C291" s="8" t="s">
        <v>230</v>
      </c>
      <c r="D291" s="21">
        <v>512005919</v>
      </c>
      <c r="E291" s="21">
        <v>9195858234</v>
      </c>
      <c r="F291" s="8" t="s">
        <v>22</v>
      </c>
      <c r="G291" s="198">
        <v>40281</v>
      </c>
      <c r="H291" s="23">
        <f t="shared" ca="1" si="4"/>
        <v>10</v>
      </c>
      <c r="I291" s="23" t="s">
        <v>38</v>
      </c>
      <c r="J291" s="24">
        <v>92347</v>
      </c>
      <c r="K291" s="25">
        <v>1</v>
      </c>
    </row>
    <row r="292" spans="1:11" ht="14.25" x14ac:dyDescent="0.45">
      <c r="A292" s="8" t="s">
        <v>575</v>
      </c>
      <c r="B292" s="20" t="s">
        <v>59</v>
      </c>
      <c r="C292" s="8" t="s">
        <v>230</v>
      </c>
      <c r="D292" s="21">
        <v>468003610</v>
      </c>
      <c r="E292" s="21">
        <v>2525344270</v>
      </c>
      <c r="F292" s="8" t="s">
        <v>22</v>
      </c>
      <c r="G292" s="198">
        <v>39105</v>
      </c>
      <c r="H292" s="23">
        <f t="shared" ca="1" si="4"/>
        <v>13</v>
      </c>
      <c r="I292" s="23" t="s">
        <v>53</v>
      </c>
      <c r="J292" s="24">
        <v>99475</v>
      </c>
      <c r="K292" s="25">
        <v>3</v>
      </c>
    </row>
    <row r="293" spans="1:11" ht="14.25" x14ac:dyDescent="0.45">
      <c r="A293" s="8" t="s">
        <v>76</v>
      </c>
      <c r="B293" s="20" t="s">
        <v>20</v>
      </c>
      <c r="C293" s="8" t="s">
        <v>230</v>
      </c>
      <c r="D293" s="21">
        <v>488001244</v>
      </c>
      <c r="E293" s="21">
        <v>9198979762</v>
      </c>
      <c r="F293" s="8" t="s">
        <v>29</v>
      </c>
      <c r="G293" s="198">
        <v>38660</v>
      </c>
      <c r="H293" s="23">
        <f t="shared" ca="1" si="4"/>
        <v>14</v>
      </c>
      <c r="I293" s="23" t="s">
        <v>23</v>
      </c>
      <c r="J293" s="24">
        <v>35222</v>
      </c>
      <c r="K293" s="25">
        <v>1</v>
      </c>
    </row>
    <row r="294" spans="1:11" ht="14.25" x14ac:dyDescent="0.45">
      <c r="A294" s="8" t="s">
        <v>650</v>
      </c>
      <c r="B294" s="20" t="s">
        <v>46</v>
      </c>
      <c r="C294" s="8" t="s">
        <v>230</v>
      </c>
      <c r="D294" s="21">
        <v>948000407</v>
      </c>
      <c r="E294" s="21">
        <v>9191449596</v>
      </c>
      <c r="F294" s="8" t="s">
        <v>33</v>
      </c>
      <c r="G294" s="198">
        <v>43134</v>
      </c>
      <c r="H294" s="23">
        <f t="shared" ca="1" si="4"/>
        <v>2</v>
      </c>
      <c r="J294" s="24">
        <v>88373</v>
      </c>
      <c r="K294" s="25">
        <v>3</v>
      </c>
    </row>
    <row r="295" spans="1:11" ht="14.25" x14ac:dyDescent="0.45">
      <c r="A295" s="8" t="s">
        <v>333</v>
      </c>
      <c r="B295" s="20" t="s">
        <v>46</v>
      </c>
      <c r="C295" s="8" t="s">
        <v>230</v>
      </c>
      <c r="D295" s="21">
        <v>167008119</v>
      </c>
      <c r="E295" s="21">
        <v>2527237007</v>
      </c>
      <c r="F295" s="8" t="s">
        <v>28</v>
      </c>
      <c r="G295" s="198">
        <v>41681</v>
      </c>
      <c r="H295" s="23">
        <f t="shared" ca="1" si="4"/>
        <v>6</v>
      </c>
      <c r="J295" s="24">
        <v>12804</v>
      </c>
      <c r="K295" s="25">
        <v>1</v>
      </c>
    </row>
    <row r="296" spans="1:11" ht="14.25" x14ac:dyDescent="0.45">
      <c r="A296" s="8" t="s">
        <v>211</v>
      </c>
      <c r="B296" s="20" t="s">
        <v>37</v>
      </c>
      <c r="C296" s="8" t="s">
        <v>230</v>
      </c>
      <c r="D296" s="21">
        <v>143004593</v>
      </c>
      <c r="E296" s="21">
        <v>2527172882</v>
      </c>
      <c r="F296" s="8" t="s">
        <v>33</v>
      </c>
      <c r="G296" s="198">
        <v>37469</v>
      </c>
      <c r="H296" s="23">
        <f t="shared" ca="1" si="4"/>
        <v>18</v>
      </c>
      <c r="J296" s="24">
        <v>108605</v>
      </c>
      <c r="K296" s="25">
        <v>1</v>
      </c>
    </row>
    <row r="297" spans="1:11" ht="14.25" x14ac:dyDescent="0.45">
      <c r="A297" s="8" t="s">
        <v>510</v>
      </c>
      <c r="B297" s="20" t="s">
        <v>46</v>
      </c>
      <c r="C297" s="8" t="s">
        <v>230</v>
      </c>
      <c r="D297" s="21">
        <v>903008594</v>
      </c>
      <c r="E297" s="21">
        <v>9194733288</v>
      </c>
      <c r="F297" s="8" t="s">
        <v>22</v>
      </c>
      <c r="G297" s="198">
        <v>41968</v>
      </c>
      <c r="H297" s="23">
        <f t="shared" ca="1" si="4"/>
        <v>5</v>
      </c>
      <c r="I297" s="23" t="s">
        <v>42</v>
      </c>
      <c r="J297" s="24">
        <v>78091</v>
      </c>
      <c r="K297" s="25">
        <v>5</v>
      </c>
    </row>
    <row r="298" spans="1:11" ht="14.25" x14ac:dyDescent="0.45">
      <c r="A298" s="8" t="s">
        <v>175</v>
      </c>
      <c r="B298" s="20" t="s">
        <v>37</v>
      </c>
      <c r="C298" s="8" t="s">
        <v>230</v>
      </c>
      <c r="D298" s="21">
        <v>378009642</v>
      </c>
      <c r="E298" s="21">
        <v>2526228199</v>
      </c>
      <c r="F298" s="8" t="s">
        <v>33</v>
      </c>
      <c r="G298" s="198">
        <v>42216</v>
      </c>
      <c r="H298" s="23">
        <f t="shared" ca="1" si="4"/>
        <v>5</v>
      </c>
      <c r="J298" s="24">
        <v>92477</v>
      </c>
      <c r="K298" s="25">
        <v>5</v>
      </c>
    </row>
    <row r="299" spans="1:11" ht="14.25" x14ac:dyDescent="0.45">
      <c r="A299" s="8" t="s">
        <v>577</v>
      </c>
      <c r="B299" s="20" t="s">
        <v>37</v>
      </c>
      <c r="C299" s="8" t="s">
        <v>230</v>
      </c>
      <c r="D299" s="21">
        <v>135005371</v>
      </c>
      <c r="E299" s="21">
        <v>9195592950</v>
      </c>
      <c r="F299" s="8" t="s">
        <v>22</v>
      </c>
      <c r="G299" s="198">
        <v>41593</v>
      </c>
      <c r="H299" s="23">
        <f t="shared" ca="1" si="4"/>
        <v>6</v>
      </c>
      <c r="I299" s="23" t="s">
        <v>53</v>
      </c>
      <c r="J299" s="24">
        <v>44525</v>
      </c>
      <c r="K299" s="25">
        <v>5</v>
      </c>
    </row>
    <row r="300" spans="1:11" ht="14.25" x14ac:dyDescent="0.45">
      <c r="A300" s="8" t="s">
        <v>339</v>
      </c>
      <c r="B300" s="20" t="s">
        <v>59</v>
      </c>
      <c r="C300" s="8" t="s">
        <v>230</v>
      </c>
      <c r="D300" s="21">
        <v>708008747</v>
      </c>
      <c r="E300" s="21">
        <v>9192520526</v>
      </c>
      <c r="F300" s="8" t="s">
        <v>22</v>
      </c>
      <c r="G300" s="198">
        <v>38460</v>
      </c>
      <c r="H300" s="23">
        <f t="shared" ca="1" si="4"/>
        <v>15</v>
      </c>
      <c r="I300" s="23" t="s">
        <v>23</v>
      </c>
      <c r="J300" s="24">
        <v>108253</v>
      </c>
      <c r="K300" s="25">
        <v>3</v>
      </c>
    </row>
    <row r="301" spans="1:11" ht="14.25" x14ac:dyDescent="0.45">
      <c r="A301" s="8" t="s">
        <v>579</v>
      </c>
      <c r="B301" s="20" t="s">
        <v>46</v>
      </c>
      <c r="C301" s="8" t="s">
        <v>230</v>
      </c>
      <c r="D301" s="21">
        <v>337000590</v>
      </c>
      <c r="E301" s="21">
        <v>9197046530</v>
      </c>
      <c r="F301" s="8" t="s">
        <v>33</v>
      </c>
      <c r="G301" s="198">
        <v>38503</v>
      </c>
      <c r="H301" s="23">
        <f t="shared" ca="1" si="4"/>
        <v>15</v>
      </c>
      <c r="J301" s="24">
        <v>82670</v>
      </c>
      <c r="K301" s="25">
        <v>2</v>
      </c>
    </row>
    <row r="302" spans="1:11" ht="14.25" x14ac:dyDescent="0.45">
      <c r="A302" s="8" t="s">
        <v>176</v>
      </c>
      <c r="B302" s="20" t="s">
        <v>46</v>
      </c>
      <c r="C302" s="8" t="s">
        <v>230</v>
      </c>
      <c r="D302" s="21">
        <v>378001658</v>
      </c>
      <c r="E302" s="21">
        <v>9196705508</v>
      </c>
      <c r="F302" s="8" t="s">
        <v>33</v>
      </c>
      <c r="G302" s="198">
        <v>38665</v>
      </c>
      <c r="H302" s="23">
        <f t="shared" ca="1" si="4"/>
        <v>14</v>
      </c>
      <c r="J302" s="24">
        <v>56592</v>
      </c>
      <c r="K302" s="25">
        <v>2</v>
      </c>
    </row>
    <row r="303" spans="1:11" ht="14.25" x14ac:dyDescent="0.45">
      <c r="A303" s="8" t="s">
        <v>177</v>
      </c>
      <c r="B303" s="20" t="s">
        <v>20</v>
      </c>
      <c r="C303" s="8" t="s">
        <v>230</v>
      </c>
      <c r="D303" s="21">
        <v>684004281</v>
      </c>
      <c r="E303" s="21">
        <v>2522888726</v>
      </c>
      <c r="F303" s="8" t="s">
        <v>22</v>
      </c>
      <c r="G303" s="198">
        <v>41203</v>
      </c>
      <c r="H303" s="23">
        <f t="shared" ca="1" si="4"/>
        <v>7</v>
      </c>
      <c r="I303" s="23" t="s">
        <v>23</v>
      </c>
      <c r="J303" s="24">
        <v>68170</v>
      </c>
      <c r="K303" s="25">
        <v>2</v>
      </c>
    </row>
    <row r="304" spans="1:11" ht="14.25" x14ac:dyDescent="0.45">
      <c r="A304" s="8" t="s">
        <v>732</v>
      </c>
      <c r="B304" s="20" t="s">
        <v>20</v>
      </c>
      <c r="C304" s="8" t="s">
        <v>230</v>
      </c>
      <c r="D304" s="21">
        <v>361005033</v>
      </c>
      <c r="E304" s="21">
        <v>9196633751</v>
      </c>
      <c r="F304" s="8" t="s">
        <v>33</v>
      </c>
      <c r="G304" s="198">
        <v>40033</v>
      </c>
      <c r="H304" s="23">
        <f t="shared" ca="1" si="4"/>
        <v>10</v>
      </c>
      <c r="J304" s="24">
        <v>103435</v>
      </c>
      <c r="K304" s="25">
        <v>3</v>
      </c>
    </row>
    <row r="305" spans="1:11" ht="14.25" x14ac:dyDescent="0.45">
      <c r="A305" s="8" t="s">
        <v>184</v>
      </c>
      <c r="B305" s="20" t="s">
        <v>46</v>
      </c>
      <c r="C305" s="8" t="s">
        <v>230</v>
      </c>
      <c r="D305" s="21">
        <v>399000898</v>
      </c>
      <c r="E305" s="21">
        <v>9195197037</v>
      </c>
      <c r="F305" s="8" t="s">
        <v>33</v>
      </c>
      <c r="G305" s="198">
        <v>40938</v>
      </c>
      <c r="H305" s="23">
        <f t="shared" ca="1" si="4"/>
        <v>8</v>
      </c>
      <c r="J305" s="24">
        <v>54691</v>
      </c>
      <c r="K305" s="25">
        <v>4</v>
      </c>
    </row>
    <row r="306" spans="1:11" ht="14.25" x14ac:dyDescent="0.45">
      <c r="A306" s="8" t="s">
        <v>343</v>
      </c>
      <c r="B306" s="20" t="s">
        <v>37</v>
      </c>
      <c r="C306" s="8" t="s">
        <v>230</v>
      </c>
      <c r="D306" s="21">
        <v>590006401</v>
      </c>
      <c r="E306" s="21">
        <v>2523122603</v>
      </c>
      <c r="F306" s="8" t="s">
        <v>22</v>
      </c>
      <c r="G306" s="198">
        <v>38653</v>
      </c>
      <c r="H306" s="23">
        <f t="shared" ca="1" si="4"/>
        <v>14</v>
      </c>
      <c r="I306" s="23" t="s">
        <v>42</v>
      </c>
      <c r="J306" s="24">
        <v>101894</v>
      </c>
      <c r="K306" s="25">
        <v>1</v>
      </c>
    </row>
    <row r="307" spans="1:11" ht="14.25" x14ac:dyDescent="0.45">
      <c r="A307" s="8" t="s">
        <v>485</v>
      </c>
      <c r="B307" s="20" t="s">
        <v>46</v>
      </c>
      <c r="C307" s="8" t="s">
        <v>230</v>
      </c>
      <c r="D307" s="21">
        <v>564008088</v>
      </c>
      <c r="E307" s="21">
        <v>9193386758</v>
      </c>
      <c r="F307" s="8" t="s">
        <v>22</v>
      </c>
      <c r="G307" s="198">
        <v>38664</v>
      </c>
      <c r="H307" s="23">
        <f t="shared" ca="1" si="4"/>
        <v>14</v>
      </c>
      <c r="I307" s="23" t="s">
        <v>23</v>
      </c>
      <c r="J307" s="24">
        <v>126374</v>
      </c>
      <c r="K307" s="25">
        <v>1</v>
      </c>
    </row>
    <row r="308" spans="1:11" ht="14.25" x14ac:dyDescent="0.45">
      <c r="A308" s="8" t="s">
        <v>444</v>
      </c>
      <c r="B308" s="20" t="s">
        <v>52</v>
      </c>
      <c r="C308" s="8" t="s">
        <v>230</v>
      </c>
      <c r="D308" s="21">
        <v>620006005</v>
      </c>
      <c r="E308" s="21">
        <v>9196422185</v>
      </c>
      <c r="F308" s="8" t="s">
        <v>22</v>
      </c>
      <c r="G308" s="198">
        <v>40698</v>
      </c>
      <c r="H308" s="23">
        <f t="shared" ca="1" si="4"/>
        <v>9</v>
      </c>
      <c r="I308" s="23" t="s">
        <v>23</v>
      </c>
      <c r="J308" s="24">
        <v>59126</v>
      </c>
      <c r="K308" s="25">
        <v>3</v>
      </c>
    </row>
    <row r="309" spans="1:11" ht="14.25" x14ac:dyDescent="0.45">
      <c r="A309" s="8" t="s">
        <v>65</v>
      </c>
      <c r="B309" s="20" t="s">
        <v>46</v>
      </c>
      <c r="C309" s="8" t="s">
        <v>230</v>
      </c>
      <c r="D309" s="21">
        <v>412001335</v>
      </c>
      <c r="E309" s="21">
        <v>2525998691</v>
      </c>
      <c r="F309" s="8" t="s">
        <v>33</v>
      </c>
      <c r="G309" s="198">
        <v>39717</v>
      </c>
      <c r="H309" s="23">
        <f t="shared" ca="1" si="4"/>
        <v>11</v>
      </c>
      <c r="J309" s="24">
        <v>58954</v>
      </c>
      <c r="K309" s="25">
        <v>2</v>
      </c>
    </row>
    <row r="310" spans="1:11" ht="14.25" x14ac:dyDescent="0.45">
      <c r="A310" s="8" t="s">
        <v>740</v>
      </c>
      <c r="B310" s="20" t="s">
        <v>20</v>
      </c>
      <c r="C310" s="8" t="s">
        <v>230</v>
      </c>
      <c r="D310" s="21">
        <v>470005648</v>
      </c>
      <c r="E310" s="21">
        <v>9192053579</v>
      </c>
      <c r="F310" s="8" t="s">
        <v>33</v>
      </c>
      <c r="G310" s="198">
        <v>37357</v>
      </c>
      <c r="H310" s="23">
        <f t="shared" ca="1" si="4"/>
        <v>18</v>
      </c>
      <c r="J310" s="24">
        <v>57139</v>
      </c>
      <c r="K310" s="25">
        <v>1</v>
      </c>
    </row>
    <row r="311" spans="1:11" ht="14.25" x14ac:dyDescent="0.45">
      <c r="A311" s="8" t="s">
        <v>66</v>
      </c>
      <c r="B311" s="20" t="s">
        <v>46</v>
      </c>
      <c r="C311" s="8" t="s">
        <v>230</v>
      </c>
      <c r="D311" s="21">
        <v>249009042</v>
      </c>
      <c r="E311" s="21">
        <v>2525790872</v>
      </c>
      <c r="F311" s="8" t="s">
        <v>22</v>
      </c>
      <c r="G311" s="198">
        <v>38328</v>
      </c>
      <c r="H311" s="23">
        <f t="shared" ca="1" si="4"/>
        <v>15</v>
      </c>
      <c r="I311" s="23" t="s">
        <v>23</v>
      </c>
      <c r="J311" s="24">
        <v>87926</v>
      </c>
      <c r="K311" s="25">
        <v>5</v>
      </c>
    </row>
    <row r="312" spans="1:11" ht="14.25" x14ac:dyDescent="0.45">
      <c r="A312" s="8" t="s">
        <v>791</v>
      </c>
      <c r="B312" s="20" t="s">
        <v>20</v>
      </c>
      <c r="C312" s="8" t="s">
        <v>230</v>
      </c>
      <c r="D312" s="21">
        <v>405006173</v>
      </c>
      <c r="E312" s="21">
        <v>2521777060</v>
      </c>
      <c r="F312" s="8" t="s">
        <v>22</v>
      </c>
      <c r="G312" s="198">
        <v>40635</v>
      </c>
      <c r="H312" s="23">
        <f t="shared" ca="1" si="4"/>
        <v>9</v>
      </c>
      <c r="I312" s="23" t="s">
        <v>55</v>
      </c>
      <c r="J312" s="24">
        <v>98942</v>
      </c>
      <c r="K312" s="25">
        <v>4</v>
      </c>
    </row>
    <row r="313" spans="1:11" ht="14.25" x14ac:dyDescent="0.45">
      <c r="A313" s="8" t="s">
        <v>129</v>
      </c>
      <c r="B313" s="20" t="s">
        <v>20</v>
      </c>
      <c r="C313" s="8" t="s">
        <v>230</v>
      </c>
      <c r="D313" s="21">
        <v>561008668</v>
      </c>
      <c r="E313" s="21">
        <v>2522433774</v>
      </c>
      <c r="F313" s="8" t="s">
        <v>22</v>
      </c>
      <c r="G313" s="198">
        <v>37136</v>
      </c>
      <c r="H313" s="23">
        <f t="shared" ca="1" si="4"/>
        <v>18</v>
      </c>
      <c r="I313" s="23" t="s">
        <v>42</v>
      </c>
      <c r="J313" s="24">
        <v>110281</v>
      </c>
      <c r="K313" s="25">
        <v>1</v>
      </c>
    </row>
    <row r="314" spans="1:11" ht="14.25" x14ac:dyDescent="0.45">
      <c r="A314" s="8" t="s">
        <v>130</v>
      </c>
      <c r="B314" s="20" t="s">
        <v>46</v>
      </c>
      <c r="C314" s="8" t="s">
        <v>230</v>
      </c>
      <c r="D314" s="21">
        <v>914000398</v>
      </c>
      <c r="E314" s="21">
        <v>9193498222</v>
      </c>
      <c r="F314" s="8" t="s">
        <v>22</v>
      </c>
      <c r="G314" s="198">
        <v>40711</v>
      </c>
      <c r="H314" s="23">
        <f t="shared" ca="1" si="4"/>
        <v>9</v>
      </c>
      <c r="I314" s="23" t="s">
        <v>53</v>
      </c>
      <c r="J314" s="24">
        <v>94637</v>
      </c>
      <c r="K314" s="25">
        <v>1</v>
      </c>
    </row>
    <row r="315" spans="1:11" ht="14.25" x14ac:dyDescent="0.45">
      <c r="A315" s="8" t="s">
        <v>132</v>
      </c>
      <c r="B315" s="20" t="s">
        <v>46</v>
      </c>
      <c r="C315" s="8" t="s">
        <v>230</v>
      </c>
      <c r="D315" s="21">
        <v>276000518</v>
      </c>
      <c r="E315" s="21">
        <v>9195267252</v>
      </c>
      <c r="F315" s="8" t="s">
        <v>22</v>
      </c>
      <c r="G315" s="198">
        <v>43617</v>
      </c>
      <c r="H315" s="23">
        <f t="shared" ca="1" si="4"/>
        <v>1</v>
      </c>
      <c r="I315" s="23" t="s">
        <v>55</v>
      </c>
      <c r="J315" s="24">
        <v>42365</v>
      </c>
      <c r="K315" s="25">
        <v>5</v>
      </c>
    </row>
    <row r="316" spans="1:11" ht="14.25" x14ac:dyDescent="0.45">
      <c r="A316" s="8" t="s">
        <v>584</v>
      </c>
      <c r="B316" s="20" t="s">
        <v>52</v>
      </c>
      <c r="C316" s="8" t="s">
        <v>230</v>
      </c>
      <c r="D316" s="21">
        <v>725007456</v>
      </c>
      <c r="E316" s="21">
        <v>9191847141</v>
      </c>
      <c r="F316" s="8" t="s">
        <v>33</v>
      </c>
      <c r="G316" s="198">
        <v>41240</v>
      </c>
      <c r="H316" s="23">
        <f t="shared" ca="1" si="4"/>
        <v>7</v>
      </c>
      <c r="J316" s="24">
        <v>85435</v>
      </c>
      <c r="K316" s="25">
        <v>4</v>
      </c>
    </row>
    <row r="317" spans="1:11" ht="14.25" x14ac:dyDescent="0.45">
      <c r="A317" s="8" t="s">
        <v>488</v>
      </c>
      <c r="B317" s="20" t="s">
        <v>27</v>
      </c>
      <c r="C317" s="8" t="s">
        <v>230</v>
      </c>
      <c r="D317" s="21">
        <v>240002873</v>
      </c>
      <c r="E317" s="21">
        <v>9198912054</v>
      </c>
      <c r="F317" s="8" t="s">
        <v>33</v>
      </c>
      <c r="G317" s="198">
        <v>43596</v>
      </c>
      <c r="H317" s="23">
        <f t="shared" ca="1" si="4"/>
        <v>1</v>
      </c>
      <c r="J317" s="24">
        <v>115675</v>
      </c>
      <c r="K317" s="25">
        <v>4</v>
      </c>
    </row>
    <row r="318" spans="1:11" ht="14.25" x14ac:dyDescent="0.45">
      <c r="A318" s="8" t="s">
        <v>135</v>
      </c>
      <c r="B318" s="20" t="s">
        <v>20</v>
      </c>
      <c r="C318" s="8" t="s">
        <v>230</v>
      </c>
      <c r="D318" s="21">
        <v>328007467</v>
      </c>
      <c r="E318" s="21">
        <v>9194897618</v>
      </c>
      <c r="F318" s="8" t="s">
        <v>28</v>
      </c>
      <c r="G318" s="198">
        <v>40069</v>
      </c>
      <c r="H318" s="23">
        <f t="shared" ca="1" si="4"/>
        <v>10</v>
      </c>
      <c r="J318" s="24">
        <v>20759</v>
      </c>
      <c r="K318" s="25">
        <v>4</v>
      </c>
    </row>
    <row r="319" spans="1:11" ht="14.25" x14ac:dyDescent="0.45">
      <c r="A319" s="8" t="s">
        <v>586</v>
      </c>
      <c r="B319" s="20" t="s">
        <v>46</v>
      </c>
      <c r="C319" s="8" t="s">
        <v>230</v>
      </c>
      <c r="D319" s="21">
        <v>114005397</v>
      </c>
      <c r="E319" s="21">
        <v>2524694617</v>
      </c>
      <c r="F319" s="8" t="s">
        <v>33</v>
      </c>
      <c r="G319" s="198">
        <v>42342</v>
      </c>
      <c r="H319" s="23">
        <f t="shared" ca="1" si="4"/>
        <v>4</v>
      </c>
      <c r="J319" s="24">
        <v>91944</v>
      </c>
      <c r="K319" s="25">
        <v>2</v>
      </c>
    </row>
    <row r="320" spans="1:11" ht="14.25" x14ac:dyDescent="0.45">
      <c r="A320" s="8" t="s">
        <v>589</v>
      </c>
      <c r="B320" s="20" t="s">
        <v>37</v>
      </c>
      <c r="C320" s="8" t="s">
        <v>230</v>
      </c>
      <c r="D320" s="21">
        <v>858000513</v>
      </c>
      <c r="E320" s="21">
        <v>9193547588</v>
      </c>
      <c r="F320" s="8" t="s">
        <v>22</v>
      </c>
      <c r="G320" s="198">
        <v>36551</v>
      </c>
      <c r="H320" s="23">
        <f t="shared" ca="1" si="4"/>
        <v>20</v>
      </c>
      <c r="I320" s="23" t="s">
        <v>42</v>
      </c>
      <c r="J320" s="24">
        <v>102283</v>
      </c>
      <c r="K320" s="25">
        <v>3</v>
      </c>
    </row>
    <row r="321" spans="1:11" ht="14.25" x14ac:dyDescent="0.45">
      <c r="A321" s="8" t="s">
        <v>590</v>
      </c>
      <c r="B321" s="20" t="s">
        <v>52</v>
      </c>
      <c r="C321" s="8" t="s">
        <v>230</v>
      </c>
      <c r="D321" s="21">
        <v>575000646</v>
      </c>
      <c r="E321" s="21">
        <v>9197819805</v>
      </c>
      <c r="F321" s="8" t="s">
        <v>22</v>
      </c>
      <c r="G321" s="198">
        <v>42461</v>
      </c>
      <c r="H321" s="23">
        <f t="shared" ca="1" si="4"/>
        <v>4</v>
      </c>
      <c r="I321" s="23" t="s">
        <v>23</v>
      </c>
      <c r="J321" s="24">
        <v>66557</v>
      </c>
      <c r="K321" s="25">
        <v>2</v>
      </c>
    </row>
    <row r="322" spans="1:11" ht="14.25" x14ac:dyDescent="0.45">
      <c r="A322" s="8" t="s">
        <v>661</v>
      </c>
      <c r="B322" s="20" t="s">
        <v>59</v>
      </c>
      <c r="C322" s="8" t="s">
        <v>230</v>
      </c>
      <c r="D322" s="21">
        <v>930004379</v>
      </c>
      <c r="E322" s="21">
        <v>2524854867</v>
      </c>
      <c r="F322" s="8" t="s">
        <v>22</v>
      </c>
      <c r="G322" s="198">
        <v>38586</v>
      </c>
      <c r="H322" s="23">
        <f t="shared" ref="H322:H385" ca="1" si="5">DATEDIF(G322,TODAY(),"Y")</f>
        <v>14</v>
      </c>
      <c r="I322" s="23" t="s">
        <v>38</v>
      </c>
      <c r="J322" s="24">
        <v>102946</v>
      </c>
      <c r="K322" s="25">
        <v>5</v>
      </c>
    </row>
    <row r="323" spans="1:11" ht="14.25" x14ac:dyDescent="0.45">
      <c r="A323" s="8" t="s">
        <v>68</v>
      </c>
      <c r="B323" s="20" t="s">
        <v>37</v>
      </c>
      <c r="C323" s="8" t="s">
        <v>230</v>
      </c>
      <c r="D323" s="21">
        <v>292003080</v>
      </c>
      <c r="E323" s="21">
        <v>2525085320</v>
      </c>
      <c r="F323" s="8" t="s">
        <v>22</v>
      </c>
      <c r="G323" s="198">
        <v>38179</v>
      </c>
      <c r="H323" s="23">
        <f t="shared" ca="1" si="5"/>
        <v>16</v>
      </c>
      <c r="I323" s="23" t="s">
        <v>53</v>
      </c>
      <c r="J323" s="24">
        <v>85565</v>
      </c>
      <c r="K323" s="25">
        <v>4</v>
      </c>
    </row>
    <row r="324" spans="1:11" ht="14.25" x14ac:dyDescent="0.45">
      <c r="A324" s="8" t="s">
        <v>69</v>
      </c>
      <c r="B324" s="20" t="s">
        <v>20</v>
      </c>
      <c r="C324" s="8" t="s">
        <v>230</v>
      </c>
      <c r="D324" s="21">
        <v>318008637</v>
      </c>
      <c r="E324" s="21">
        <v>9193709408</v>
      </c>
      <c r="F324" s="8" t="s">
        <v>33</v>
      </c>
      <c r="G324" s="198">
        <v>39496</v>
      </c>
      <c r="H324" s="23">
        <f t="shared" ca="1" si="5"/>
        <v>12</v>
      </c>
      <c r="J324" s="24">
        <v>90403</v>
      </c>
      <c r="K324" s="25">
        <v>4</v>
      </c>
    </row>
    <row r="325" spans="1:11" ht="14.25" x14ac:dyDescent="0.45">
      <c r="A325" s="8" t="s">
        <v>748</v>
      </c>
      <c r="B325" s="20" t="s">
        <v>59</v>
      </c>
      <c r="C325" s="8" t="s">
        <v>230</v>
      </c>
      <c r="D325" s="21">
        <v>829006164</v>
      </c>
      <c r="E325" s="21">
        <v>2524982487</v>
      </c>
      <c r="F325" s="8" t="s">
        <v>33</v>
      </c>
      <c r="G325" s="198">
        <v>39160</v>
      </c>
      <c r="H325" s="23">
        <f t="shared" ca="1" si="5"/>
        <v>13</v>
      </c>
      <c r="J325" s="24">
        <v>121205</v>
      </c>
      <c r="K325" s="25">
        <v>2</v>
      </c>
    </row>
    <row r="326" spans="1:11" ht="14.25" x14ac:dyDescent="0.45">
      <c r="A326" s="8" t="s">
        <v>423</v>
      </c>
      <c r="B326" s="20" t="s">
        <v>59</v>
      </c>
      <c r="C326" s="8" t="s">
        <v>230</v>
      </c>
      <c r="D326" s="21">
        <v>415009442</v>
      </c>
      <c r="E326" s="21">
        <v>2521408985</v>
      </c>
      <c r="F326" s="8" t="s">
        <v>22</v>
      </c>
      <c r="G326" s="198">
        <v>43751</v>
      </c>
      <c r="H326" s="23">
        <f t="shared" ca="1" si="5"/>
        <v>0</v>
      </c>
      <c r="I326" s="23" t="s">
        <v>23</v>
      </c>
      <c r="J326" s="24">
        <v>99821</v>
      </c>
      <c r="K326" s="25">
        <v>3</v>
      </c>
    </row>
    <row r="327" spans="1:11" ht="14.25" x14ac:dyDescent="0.45">
      <c r="A327" s="8" t="s">
        <v>138</v>
      </c>
      <c r="B327" s="20" t="s">
        <v>37</v>
      </c>
      <c r="C327" s="8" t="s">
        <v>230</v>
      </c>
      <c r="D327" s="21">
        <v>484007278</v>
      </c>
      <c r="E327" s="21">
        <v>9195627374</v>
      </c>
      <c r="F327" s="8" t="s">
        <v>28</v>
      </c>
      <c r="G327" s="198">
        <v>39080</v>
      </c>
      <c r="H327" s="23">
        <f t="shared" ca="1" si="5"/>
        <v>13</v>
      </c>
      <c r="J327" s="24">
        <v>15223</v>
      </c>
      <c r="K327" s="25">
        <v>4</v>
      </c>
    </row>
    <row r="328" spans="1:11" ht="14.25" x14ac:dyDescent="0.45">
      <c r="A328" s="8" t="s">
        <v>139</v>
      </c>
      <c r="B328" s="20" t="s">
        <v>20</v>
      </c>
      <c r="C328" s="8" t="s">
        <v>230</v>
      </c>
      <c r="D328" s="21">
        <v>436008229</v>
      </c>
      <c r="E328" s="21">
        <v>2525871924</v>
      </c>
      <c r="F328" s="8" t="s">
        <v>33</v>
      </c>
      <c r="G328" s="198">
        <v>43513</v>
      </c>
      <c r="H328" s="23">
        <f t="shared" ca="1" si="5"/>
        <v>1</v>
      </c>
      <c r="J328" s="24">
        <v>86458</v>
      </c>
      <c r="K328" s="25">
        <v>5</v>
      </c>
    </row>
    <row r="329" spans="1:11" ht="14.25" x14ac:dyDescent="0.45">
      <c r="A329" s="8" t="s">
        <v>491</v>
      </c>
      <c r="B329" s="20" t="s">
        <v>20</v>
      </c>
      <c r="C329" s="8" t="s">
        <v>230</v>
      </c>
      <c r="D329" s="21">
        <v>159007255</v>
      </c>
      <c r="E329" s="21">
        <v>9198426889</v>
      </c>
      <c r="F329" s="8" t="s">
        <v>33</v>
      </c>
      <c r="G329" s="198">
        <v>41800</v>
      </c>
      <c r="H329" s="23">
        <f t="shared" ca="1" si="5"/>
        <v>6</v>
      </c>
      <c r="J329" s="24">
        <v>113069</v>
      </c>
      <c r="K329" s="25">
        <v>4</v>
      </c>
    </row>
    <row r="330" spans="1:11" ht="14.25" x14ac:dyDescent="0.45">
      <c r="A330" s="8" t="s">
        <v>593</v>
      </c>
      <c r="B330" s="20" t="s">
        <v>52</v>
      </c>
      <c r="C330" s="8" t="s">
        <v>230</v>
      </c>
      <c r="D330" s="21">
        <v>180005803</v>
      </c>
      <c r="E330" s="21">
        <v>2526503334</v>
      </c>
      <c r="F330" s="8" t="s">
        <v>22</v>
      </c>
      <c r="G330" s="198">
        <v>40244</v>
      </c>
      <c r="H330" s="23">
        <f t="shared" ca="1" si="5"/>
        <v>10</v>
      </c>
      <c r="I330" s="23" t="s">
        <v>23</v>
      </c>
      <c r="J330" s="24">
        <v>112565</v>
      </c>
      <c r="K330" s="25">
        <v>5</v>
      </c>
    </row>
    <row r="331" spans="1:11" ht="14.25" x14ac:dyDescent="0.45">
      <c r="A331" s="8" t="s">
        <v>85</v>
      </c>
      <c r="B331" s="20" t="s">
        <v>37</v>
      </c>
      <c r="C331" s="8" t="s">
        <v>230</v>
      </c>
      <c r="D331" s="21">
        <v>425004540</v>
      </c>
      <c r="E331" s="21">
        <v>9196969994</v>
      </c>
      <c r="F331" s="8" t="s">
        <v>22</v>
      </c>
      <c r="G331" s="198">
        <v>37338</v>
      </c>
      <c r="H331" s="23">
        <f t="shared" ca="1" si="5"/>
        <v>18</v>
      </c>
      <c r="I331" s="23" t="s">
        <v>38</v>
      </c>
      <c r="J331" s="24">
        <v>49954</v>
      </c>
      <c r="K331" s="25">
        <v>2</v>
      </c>
    </row>
    <row r="332" spans="1:11" ht="14.25" x14ac:dyDescent="0.45">
      <c r="A332" s="8" t="s">
        <v>426</v>
      </c>
      <c r="B332" s="20" t="s">
        <v>46</v>
      </c>
      <c r="C332" s="8" t="s">
        <v>230</v>
      </c>
      <c r="D332" s="21">
        <v>798006688</v>
      </c>
      <c r="E332" s="21">
        <v>9192232339</v>
      </c>
      <c r="F332" s="8" t="s">
        <v>22</v>
      </c>
      <c r="G332" s="198">
        <v>38822</v>
      </c>
      <c r="H332" s="23">
        <f t="shared" ca="1" si="5"/>
        <v>14</v>
      </c>
      <c r="I332" s="23" t="s">
        <v>23</v>
      </c>
      <c r="J332" s="24">
        <v>51264</v>
      </c>
      <c r="K332" s="25">
        <v>5</v>
      </c>
    </row>
    <row r="333" spans="1:11" ht="14.25" x14ac:dyDescent="0.45">
      <c r="A333" s="8" t="s">
        <v>453</v>
      </c>
      <c r="B333" s="20" t="s">
        <v>59</v>
      </c>
      <c r="C333" s="8" t="s">
        <v>230</v>
      </c>
      <c r="D333" s="21">
        <v>527005620</v>
      </c>
      <c r="E333" s="21">
        <v>2524627771</v>
      </c>
      <c r="F333" s="8" t="s">
        <v>22</v>
      </c>
      <c r="G333" s="198">
        <v>36910</v>
      </c>
      <c r="H333" s="23">
        <f t="shared" ca="1" si="5"/>
        <v>19</v>
      </c>
      <c r="I333" s="23" t="s">
        <v>53</v>
      </c>
      <c r="J333" s="24">
        <v>50832</v>
      </c>
      <c r="K333" s="25">
        <v>5</v>
      </c>
    </row>
    <row r="334" spans="1:11" ht="14.25" x14ac:dyDescent="0.45">
      <c r="A334" s="8" t="s">
        <v>362</v>
      </c>
      <c r="B334" s="20" t="s">
        <v>46</v>
      </c>
      <c r="C334" s="8" t="s">
        <v>230</v>
      </c>
      <c r="D334" s="21">
        <v>876007922</v>
      </c>
      <c r="E334" s="21">
        <v>2527358099</v>
      </c>
      <c r="F334" s="8" t="s">
        <v>33</v>
      </c>
      <c r="G334" s="198">
        <v>39966</v>
      </c>
      <c r="H334" s="23">
        <f t="shared" ca="1" si="5"/>
        <v>11</v>
      </c>
      <c r="J334" s="24">
        <v>127930</v>
      </c>
      <c r="K334" s="25">
        <v>5</v>
      </c>
    </row>
    <row r="335" spans="1:11" ht="14.25" x14ac:dyDescent="0.45">
      <c r="A335" s="8" t="s">
        <v>364</v>
      </c>
      <c r="B335" s="20" t="s">
        <v>59</v>
      </c>
      <c r="C335" s="8" t="s">
        <v>230</v>
      </c>
      <c r="D335" s="21">
        <v>995008336</v>
      </c>
      <c r="E335" s="21">
        <v>2525035104</v>
      </c>
      <c r="F335" s="8" t="s">
        <v>33</v>
      </c>
      <c r="G335" s="198">
        <v>36527</v>
      </c>
      <c r="H335" s="23">
        <f t="shared" ca="1" si="5"/>
        <v>20</v>
      </c>
      <c r="J335" s="24">
        <v>54490</v>
      </c>
      <c r="K335" s="25">
        <v>1</v>
      </c>
    </row>
    <row r="336" spans="1:11" ht="14.25" x14ac:dyDescent="0.45">
      <c r="A336" s="8" t="s">
        <v>364</v>
      </c>
      <c r="B336" s="20" t="s">
        <v>59</v>
      </c>
      <c r="C336" s="8" t="s">
        <v>230</v>
      </c>
      <c r="D336" s="21">
        <v>995008336</v>
      </c>
      <c r="E336" s="21">
        <v>2525035104</v>
      </c>
      <c r="F336" s="8" t="s">
        <v>33</v>
      </c>
      <c r="G336" s="198">
        <v>43665</v>
      </c>
      <c r="H336" s="23">
        <f t="shared" ca="1" si="5"/>
        <v>1</v>
      </c>
      <c r="J336" s="24">
        <v>54490</v>
      </c>
      <c r="K336" s="25">
        <v>1</v>
      </c>
    </row>
    <row r="337" spans="1:11" ht="14.25" x14ac:dyDescent="0.45">
      <c r="A337" s="8" t="s">
        <v>41</v>
      </c>
      <c r="B337" s="20" t="s">
        <v>59</v>
      </c>
      <c r="C337" s="8" t="s">
        <v>230</v>
      </c>
      <c r="D337" s="21">
        <v>665003893</v>
      </c>
      <c r="E337" s="21">
        <v>9198857217</v>
      </c>
      <c r="F337" s="8" t="s">
        <v>28</v>
      </c>
      <c r="G337" s="198">
        <v>36999</v>
      </c>
      <c r="H337" s="23">
        <f t="shared" ca="1" si="5"/>
        <v>19</v>
      </c>
      <c r="J337" s="24">
        <v>40931</v>
      </c>
      <c r="K337" s="25">
        <v>4</v>
      </c>
    </row>
    <row r="338" spans="1:11" ht="14.25" x14ac:dyDescent="0.45">
      <c r="A338" s="8" t="s">
        <v>753</v>
      </c>
      <c r="B338" s="20" t="s">
        <v>20</v>
      </c>
      <c r="C338" s="8" t="s">
        <v>230</v>
      </c>
      <c r="D338" s="21">
        <v>466007318</v>
      </c>
      <c r="E338" s="21">
        <v>9191765611</v>
      </c>
      <c r="F338" s="8" t="s">
        <v>22</v>
      </c>
      <c r="G338" s="198">
        <v>39161</v>
      </c>
      <c r="H338" s="23">
        <f t="shared" ca="1" si="5"/>
        <v>13</v>
      </c>
      <c r="I338" s="23" t="s">
        <v>23</v>
      </c>
      <c r="J338" s="24">
        <v>63101</v>
      </c>
      <c r="K338" s="25">
        <v>2</v>
      </c>
    </row>
    <row r="339" spans="1:11" ht="14.25" x14ac:dyDescent="0.45">
      <c r="A339" s="8" t="s">
        <v>141</v>
      </c>
      <c r="B339" s="20" t="s">
        <v>46</v>
      </c>
      <c r="C339" s="8" t="s">
        <v>230</v>
      </c>
      <c r="D339" s="21">
        <v>377004926</v>
      </c>
      <c r="E339" s="21">
        <v>9197362525</v>
      </c>
      <c r="F339" s="8" t="s">
        <v>22</v>
      </c>
      <c r="G339" s="198">
        <v>39601</v>
      </c>
      <c r="H339" s="23">
        <f t="shared" ca="1" si="5"/>
        <v>12</v>
      </c>
      <c r="I339" s="23" t="s">
        <v>38</v>
      </c>
      <c r="J339" s="24">
        <v>63734</v>
      </c>
      <c r="K339" s="25">
        <v>1</v>
      </c>
    </row>
    <row r="340" spans="1:11" ht="14.25" x14ac:dyDescent="0.45">
      <c r="A340" s="8" t="s">
        <v>513</v>
      </c>
      <c r="B340" s="20" t="s">
        <v>59</v>
      </c>
      <c r="C340" s="8" t="s">
        <v>230</v>
      </c>
      <c r="D340" s="21">
        <v>387007948</v>
      </c>
      <c r="E340" s="21">
        <v>9198213594</v>
      </c>
      <c r="F340" s="8" t="s">
        <v>22</v>
      </c>
      <c r="G340" s="198">
        <v>40445</v>
      </c>
      <c r="H340" s="23">
        <f t="shared" ca="1" si="5"/>
        <v>9</v>
      </c>
      <c r="I340" s="23" t="s">
        <v>23</v>
      </c>
      <c r="J340" s="24">
        <v>68314</v>
      </c>
      <c r="K340" s="25">
        <v>3</v>
      </c>
    </row>
    <row r="341" spans="1:11" ht="14.25" x14ac:dyDescent="0.45">
      <c r="A341" s="8" t="s">
        <v>448</v>
      </c>
      <c r="B341" s="20" t="s">
        <v>59</v>
      </c>
      <c r="C341" s="8" t="s">
        <v>230</v>
      </c>
      <c r="D341" s="21">
        <v>843004707</v>
      </c>
      <c r="E341" s="21">
        <v>9192687844</v>
      </c>
      <c r="F341" s="8" t="s">
        <v>33</v>
      </c>
      <c r="G341" s="198">
        <v>38986</v>
      </c>
      <c r="H341" s="23">
        <f t="shared" ca="1" si="5"/>
        <v>13</v>
      </c>
      <c r="J341" s="24">
        <v>82238</v>
      </c>
      <c r="K341" s="25">
        <v>3</v>
      </c>
    </row>
    <row r="342" spans="1:11" ht="14.25" x14ac:dyDescent="0.45">
      <c r="A342" s="8" t="s">
        <v>275</v>
      </c>
      <c r="B342" s="20" t="s">
        <v>52</v>
      </c>
      <c r="C342" s="8" t="s">
        <v>371</v>
      </c>
      <c r="D342" s="21">
        <v>742006482</v>
      </c>
      <c r="E342" s="21">
        <v>9197077326</v>
      </c>
      <c r="F342" s="8" t="s">
        <v>22</v>
      </c>
      <c r="G342" s="198">
        <v>39425</v>
      </c>
      <c r="H342" s="23">
        <f t="shared" ca="1" si="5"/>
        <v>12</v>
      </c>
      <c r="I342" s="23" t="s">
        <v>23</v>
      </c>
      <c r="J342" s="24">
        <v>56390</v>
      </c>
      <c r="K342" s="25">
        <v>3</v>
      </c>
    </row>
    <row r="343" spans="1:11" ht="14.25" x14ac:dyDescent="0.45">
      <c r="A343" s="8" t="s">
        <v>277</v>
      </c>
      <c r="B343" s="20" t="s">
        <v>20</v>
      </c>
      <c r="C343" s="8" t="s">
        <v>371</v>
      </c>
      <c r="D343" s="21">
        <v>292006053</v>
      </c>
      <c r="E343" s="21">
        <v>9197045091</v>
      </c>
      <c r="F343" s="8" t="s">
        <v>33</v>
      </c>
      <c r="G343" s="198">
        <v>43387</v>
      </c>
      <c r="H343" s="23">
        <f t="shared" ca="1" si="5"/>
        <v>1</v>
      </c>
      <c r="J343" s="24">
        <v>107280</v>
      </c>
      <c r="K343" s="25">
        <v>4</v>
      </c>
    </row>
    <row r="344" spans="1:11" ht="14.25" x14ac:dyDescent="0.45">
      <c r="A344" s="8" t="s">
        <v>403</v>
      </c>
      <c r="B344" s="20" t="s">
        <v>27</v>
      </c>
      <c r="C344" s="8" t="s">
        <v>371</v>
      </c>
      <c r="D344" s="21">
        <v>370008224</v>
      </c>
      <c r="E344" s="21">
        <v>2521535362</v>
      </c>
      <c r="F344" s="8" t="s">
        <v>22</v>
      </c>
      <c r="G344" s="198">
        <v>38524</v>
      </c>
      <c r="H344" s="23">
        <f t="shared" ca="1" si="5"/>
        <v>15</v>
      </c>
      <c r="I344" s="23" t="s">
        <v>23</v>
      </c>
      <c r="J344" s="24">
        <v>85162</v>
      </c>
      <c r="K344" s="25">
        <v>5</v>
      </c>
    </row>
    <row r="345" spans="1:11" ht="14.25" x14ac:dyDescent="0.45">
      <c r="A345" s="8" t="s">
        <v>709</v>
      </c>
      <c r="B345" s="20" t="s">
        <v>46</v>
      </c>
      <c r="C345" s="8" t="s">
        <v>371</v>
      </c>
      <c r="D345" s="21">
        <v>214004804</v>
      </c>
      <c r="E345" s="21">
        <v>2528908079</v>
      </c>
      <c r="F345" s="8" t="s">
        <v>22</v>
      </c>
      <c r="G345" s="198">
        <v>42402</v>
      </c>
      <c r="H345" s="23">
        <f t="shared" ca="1" si="5"/>
        <v>4</v>
      </c>
      <c r="I345" s="23" t="s">
        <v>53</v>
      </c>
      <c r="J345" s="24">
        <v>77573</v>
      </c>
      <c r="K345" s="25">
        <v>2</v>
      </c>
    </row>
    <row r="346" spans="1:11" ht="14.25" x14ac:dyDescent="0.45">
      <c r="A346" s="8" t="s">
        <v>121</v>
      </c>
      <c r="B346" s="20" t="s">
        <v>20</v>
      </c>
      <c r="C346" s="8" t="s">
        <v>371</v>
      </c>
      <c r="D346" s="21">
        <v>620002502</v>
      </c>
      <c r="E346" s="21">
        <v>9191264013</v>
      </c>
      <c r="F346" s="8" t="s">
        <v>22</v>
      </c>
      <c r="G346" s="198">
        <v>37481</v>
      </c>
      <c r="H346" s="23">
        <f t="shared" ca="1" si="5"/>
        <v>17</v>
      </c>
      <c r="I346" s="23" t="s">
        <v>55</v>
      </c>
      <c r="J346" s="24">
        <v>102816</v>
      </c>
      <c r="K346" s="25">
        <v>4</v>
      </c>
    </row>
    <row r="347" spans="1:11" ht="14.25" x14ac:dyDescent="0.45">
      <c r="A347" s="8" t="s">
        <v>766</v>
      </c>
      <c r="B347" s="20" t="s">
        <v>37</v>
      </c>
      <c r="C347" s="8" t="s">
        <v>371</v>
      </c>
      <c r="D347" s="21">
        <v>380003690</v>
      </c>
      <c r="E347" s="21">
        <v>2523906310</v>
      </c>
      <c r="F347" s="8" t="s">
        <v>33</v>
      </c>
      <c r="G347" s="198">
        <v>40442</v>
      </c>
      <c r="H347" s="23">
        <f t="shared" ca="1" si="5"/>
        <v>9</v>
      </c>
      <c r="J347" s="24">
        <v>89122</v>
      </c>
      <c r="K347" s="25">
        <v>2</v>
      </c>
    </row>
    <row r="348" spans="1:11" ht="14.25" x14ac:dyDescent="0.45">
      <c r="A348" s="8" t="s">
        <v>337</v>
      </c>
      <c r="B348" s="20" t="s">
        <v>37</v>
      </c>
      <c r="C348" s="8" t="s">
        <v>371</v>
      </c>
      <c r="D348" s="21">
        <v>723000767</v>
      </c>
      <c r="E348" s="21">
        <v>9191375297</v>
      </c>
      <c r="F348" s="8" t="s">
        <v>22</v>
      </c>
      <c r="G348" s="198">
        <v>38851</v>
      </c>
      <c r="H348" s="23">
        <f t="shared" ca="1" si="5"/>
        <v>14</v>
      </c>
      <c r="I348" s="23" t="s">
        <v>53</v>
      </c>
      <c r="J348" s="24">
        <v>39240</v>
      </c>
      <c r="K348" s="25">
        <v>5</v>
      </c>
    </row>
    <row r="349" spans="1:11" ht="14.25" x14ac:dyDescent="0.45">
      <c r="A349" s="8" t="s">
        <v>86</v>
      </c>
      <c r="B349" s="20" t="s">
        <v>20</v>
      </c>
      <c r="C349" s="8" t="s">
        <v>379</v>
      </c>
      <c r="D349" s="21">
        <v>738006277</v>
      </c>
      <c r="E349" s="21">
        <v>9194331646</v>
      </c>
      <c r="F349" s="8" t="s">
        <v>22</v>
      </c>
      <c r="G349" s="198">
        <v>36711</v>
      </c>
      <c r="H349" s="23">
        <f t="shared" ca="1" si="5"/>
        <v>20</v>
      </c>
      <c r="I349" s="23" t="s">
        <v>42</v>
      </c>
      <c r="J349" s="24">
        <v>45014</v>
      </c>
      <c r="K349" s="25">
        <v>5</v>
      </c>
    </row>
    <row r="350" spans="1:11" ht="14.25" x14ac:dyDescent="0.45">
      <c r="A350" s="8" t="s">
        <v>45</v>
      </c>
      <c r="B350" s="20" t="s">
        <v>52</v>
      </c>
      <c r="C350" s="8" t="s">
        <v>379</v>
      </c>
      <c r="D350" s="21">
        <v>279007202</v>
      </c>
      <c r="E350" s="21">
        <v>9196844371</v>
      </c>
      <c r="F350" s="8" t="s">
        <v>22</v>
      </c>
      <c r="G350" s="198">
        <v>37371</v>
      </c>
      <c r="H350" s="23">
        <f t="shared" ca="1" si="5"/>
        <v>18</v>
      </c>
      <c r="I350" s="23" t="s">
        <v>23</v>
      </c>
      <c r="J350" s="24">
        <v>90346</v>
      </c>
      <c r="K350" s="25">
        <v>4</v>
      </c>
    </row>
    <row r="351" spans="1:11" ht="14.25" x14ac:dyDescent="0.45">
      <c r="A351" s="8" t="s">
        <v>232</v>
      </c>
      <c r="B351" s="20" t="s">
        <v>46</v>
      </c>
      <c r="C351" s="8" t="s">
        <v>379</v>
      </c>
      <c r="D351" s="21">
        <v>643002576</v>
      </c>
      <c r="E351" s="21">
        <v>2522256131</v>
      </c>
      <c r="F351" s="8" t="s">
        <v>28</v>
      </c>
      <c r="G351" s="198">
        <v>39420</v>
      </c>
      <c r="H351" s="23">
        <f t="shared" ca="1" si="5"/>
        <v>12</v>
      </c>
      <c r="J351" s="24">
        <v>53056</v>
      </c>
      <c r="K351" s="25">
        <v>4</v>
      </c>
    </row>
    <row r="352" spans="1:11" ht="14.25" x14ac:dyDescent="0.45">
      <c r="A352" s="8" t="s">
        <v>500</v>
      </c>
      <c r="B352" s="20" t="s">
        <v>59</v>
      </c>
      <c r="C352" s="8" t="s">
        <v>379</v>
      </c>
      <c r="D352" s="21">
        <v>555005137</v>
      </c>
      <c r="E352" s="21">
        <v>2526565171</v>
      </c>
      <c r="F352" s="8" t="s">
        <v>29</v>
      </c>
      <c r="G352" s="198">
        <v>41666</v>
      </c>
      <c r="H352" s="23">
        <f t="shared" ca="1" si="5"/>
        <v>6</v>
      </c>
      <c r="I352" s="23" t="s">
        <v>38</v>
      </c>
      <c r="J352" s="24">
        <v>18850</v>
      </c>
      <c r="K352" s="25">
        <v>4</v>
      </c>
    </row>
    <row r="353" spans="1:11" ht="14.25" x14ac:dyDescent="0.45">
      <c r="A353" s="8" t="s">
        <v>386</v>
      </c>
      <c r="B353" s="20" t="s">
        <v>27</v>
      </c>
      <c r="C353" s="8" t="s">
        <v>379</v>
      </c>
      <c r="D353" s="21">
        <v>154004918</v>
      </c>
      <c r="E353" s="21">
        <v>2521575684</v>
      </c>
      <c r="F353" s="8" t="s">
        <v>22</v>
      </c>
      <c r="G353" s="198">
        <v>37358</v>
      </c>
      <c r="H353" s="23">
        <f t="shared" ca="1" si="5"/>
        <v>18</v>
      </c>
      <c r="I353" s="23" t="s">
        <v>23</v>
      </c>
      <c r="J353" s="24">
        <v>32976</v>
      </c>
      <c r="K353" s="25">
        <v>1</v>
      </c>
    </row>
    <row r="354" spans="1:11" ht="14.25" x14ac:dyDescent="0.45">
      <c r="A354" s="8" t="s">
        <v>247</v>
      </c>
      <c r="B354" s="20" t="s">
        <v>46</v>
      </c>
      <c r="C354" s="8" t="s">
        <v>379</v>
      </c>
      <c r="D354" s="21">
        <v>751008224</v>
      </c>
      <c r="E354" s="21">
        <v>9194713628</v>
      </c>
      <c r="F354" s="8" t="s">
        <v>22</v>
      </c>
      <c r="G354" s="198">
        <v>39398</v>
      </c>
      <c r="H354" s="23">
        <f t="shared" ca="1" si="5"/>
        <v>12</v>
      </c>
      <c r="I354" s="23" t="s">
        <v>42</v>
      </c>
      <c r="J354" s="24">
        <v>125453</v>
      </c>
      <c r="K354" s="25">
        <v>3</v>
      </c>
    </row>
    <row r="355" spans="1:11" ht="14.25" x14ac:dyDescent="0.45">
      <c r="A355" s="8" t="s">
        <v>463</v>
      </c>
      <c r="B355" s="20" t="s">
        <v>46</v>
      </c>
      <c r="C355" s="8" t="s">
        <v>379</v>
      </c>
      <c r="D355" s="21">
        <v>275002740</v>
      </c>
      <c r="E355" s="21">
        <v>2521620909</v>
      </c>
      <c r="F355" s="8" t="s">
        <v>22</v>
      </c>
      <c r="G355" s="198">
        <v>42587</v>
      </c>
      <c r="H355" s="23">
        <f t="shared" ca="1" si="5"/>
        <v>4</v>
      </c>
      <c r="I355" s="23" t="s">
        <v>42</v>
      </c>
      <c r="J355" s="24">
        <v>87206</v>
      </c>
      <c r="K355" s="25">
        <v>4</v>
      </c>
    </row>
    <row r="356" spans="1:11" ht="14.25" x14ac:dyDescent="0.45">
      <c r="A356" s="8" t="s">
        <v>685</v>
      </c>
      <c r="B356" s="20" t="s">
        <v>20</v>
      </c>
      <c r="C356" s="8" t="s">
        <v>379</v>
      </c>
      <c r="D356" s="21">
        <v>948009231</v>
      </c>
      <c r="E356" s="21">
        <v>2527687161</v>
      </c>
      <c r="F356" s="8" t="s">
        <v>22</v>
      </c>
      <c r="G356" s="198">
        <v>40007</v>
      </c>
      <c r="H356" s="23">
        <f t="shared" ca="1" si="5"/>
        <v>11</v>
      </c>
      <c r="I356" s="23" t="s">
        <v>23</v>
      </c>
      <c r="J356" s="24">
        <v>53309</v>
      </c>
      <c r="K356" s="25">
        <v>2</v>
      </c>
    </row>
    <row r="357" spans="1:11" ht="14.25" x14ac:dyDescent="0.45">
      <c r="A357" s="8" t="s">
        <v>617</v>
      </c>
      <c r="B357" s="20" t="s">
        <v>27</v>
      </c>
      <c r="C357" s="8" t="s">
        <v>379</v>
      </c>
      <c r="D357" s="21">
        <v>159005552</v>
      </c>
      <c r="E357" s="21">
        <v>9194221208</v>
      </c>
      <c r="F357" s="8" t="s">
        <v>22</v>
      </c>
      <c r="G357" s="198">
        <v>40470</v>
      </c>
      <c r="H357" s="23">
        <f t="shared" ca="1" si="5"/>
        <v>9</v>
      </c>
      <c r="I357" s="23" t="s">
        <v>42</v>
      </c>
      <c r="J357" s="24">
        <v>106459</v>
      </c>
      <c r="K357" s="25">
        <v>1</v>
      </c>
    </row>
    <row r="358" spans="1:11" ht="14.25" x14ac:dyDescent="0.45">
      <c r="A358" s="8" t="s">
        <v>618</v>
      </c>
      <c r="B358" s="20" t="s">
        <v>46</v>
      </c>
      <c r="C358" s="8" t="s">
        <v>379</v>
      </c>
      <c r="D358" s="21">
        <v>254001611</v>
      </c>
      <c r="E358" s="21">
        <v>9197803578</v>
      </c>
      <c r="F358" s="8" t="s">
        <v>22</v>
      </c>
      <c r="G358" s="198">
        <v>43655</v>
      </c>
      <c r="H358" s="23">
        <f t="shared" ca="1" si="5"/>
        <v>1</v>
      </c>
      <c r="I358" s="23" t="s">
        <v>38</v>
      </c>
      <c r="J358" s="24">
        <v>65059</v>
      </c>
      <c r="K358" s="25">
        <v>5</v>
      </c>
    </row>
    <row r="359" spans="1:11" ht="14.25" x14ac:dyDescent="0.45">
      <c r="A359" s="8" t="s">
        <v>538</v>
      </c>
      <c r="B359" s="20" t="s">
        <v>37</v>
      </c>
      <c r="C359" s="8" t="s">
        <v>379</v>
      </c>
      <c r="D359" s="21">
        <v>466000098</v>
      </c>
      <c r="E359" s="21">
        <v>2524652136</v>
      </c>
      <c r="F359" s="8" t="s">
        <v>33</v>
      </c>
      <c r="G359" s="198">
        <v>37006</v>
      </c>
      <c r="H359" s="23">
        <f t="shared" ca="1" si="5"/>
        <v>19</v>
      </c>
      <c r="J359" s="24">
        <v>41760</v>
      </c>
      <c r="K359" s="25">
        <v>5</v>
      </c>
    </row>
    <row r="360" spans="1:11" ht="14.25" x14ac:dyDescent="0.45">
      <c r="A360" s="8" t="s">
        <v>392</v>
      </c>
      <c r="B360" s="20" t="s">
        <v>46</v>
      </c>
      <c r="C360" s="8" t="s">
        <v>379</v>
      </c>
      <c r="D360" s="21">
        <v>443006169</v>
      </c>
      <c r="E360" s="21">
        <v>9195085809</v>
      </c>
      <c r="F360" s="8" t="s">
        <v>22</v>
      </c>
      <c r="G360" s="198">
        <v>38251</v>
      </c>
      <c r="H360" s="23">
        <f t="shared" ca="1" si="5"/>
        <v>15</v>
      </c>
      <c r="I360" s="23" t="s">
        <v>38</v>
      </c>
      <c r="J360" s="24">
        <v>124618</v>
      </c>
      <c r="K360" s="25">
        <v>4</v>
      </c>
    </row>
    <row r="361" spans="1:11" ht="14.25" x14ac:dyDescent="0.45">
      <c r="A361" s="8" t="s">
        <v>395</v>
      </c>
      <c r="B361" s="20" t="s">
        <v>46</v>
      </c>
      <c r="C361" s="8" t="s">
        <v>379</v>
      </c>
      <c r="D361" s="21">
        <v>422007475</v>
      </c>
      <c r="E361" s="21">
        <v>2524273090</v>
      </c>
      <c r="F361" s="8" t="s">
        <v>22</v>
      </c>
      <c r="G361" s="198">
        <v>39503</v>
      </c>
      <c r="H361" s="23">
        <f t="shared" ca="1" si="5"/>
        <v>12</v>
      </c>
      <c r="I361" s="23" t="s">
        <v>53</v>
      </c>
      <c r="J361" s="24">
        <v>93960</v>
      </c>
      <c r="K361" s="25">
        <v>2</v>
      </c>
    </row>
    <row r="362" spans="1:11" ht="14.25" x14ac:dyDescent="0.45">
      <c r="A362" s="8" t="s">
        <v>222</v>
      </c>
      <c r="B362" s="20" t="s">
        <v>46</v>
      </c>
      <c r="C362" s="8" t="s">
        <v>379</v>
      </c>
      <c r="D362" s="21">
        <v>385004661</v>
      </c>
      <c r="E362" s="21">
        <v>2527451745</v>
      </c>
      <c r="F362" s="8" t="s">
        <v>22</v>
      </c>
      <c r="G362" s="198">
        <v>36623</v>
      </c>
      <c r="H362" s="23">
        <f t="shared" ca="1" si="5"/>
        <v>20</v>
      </c>
      <c r="I362" s="23" t="s">
        <v>55</v>
      </c>
      <c r="J362" s="24">
        <v>96365</v>
      </c>
      <c r="K362" s="25">
        <v>2</v>
      </c>
    </row>
    <row r="363" spans="1:11" ht="14.25" x14ac:dyDescent="0.45">
      <c r="A363" s="8" t="s">
        <v>549</v>
      </c>
      <c r="B363" s="20" t="s">
        <v>52</v>
      </c>
      <c r="C363" s="8" t="s">
        <v>379</v>
      </c>
      <c r="D363" s="21">
        <v>991004142</v>
      </c>
      <c r="E363" s="21">
        <v>9192490678</v>
      </c>
      <c r="F363" s="8" t="s">
        <v>33</v>
      </c>
      <c r="G363" s="198">
        <v>39675</v>
      </c>
      <c r="H363" s="23">
        <f t="shared" ca="1" si="5"/>
        <v>11</v>
      </c>
      <c r="J363" s="24">
        <v>117979</v>
      </c>
      <c r="K363" s="25">
        <v>5</v>
      </c>
    </row>
    <row r="364" spans="1:11" ht="14.25" x14ac:dyDescent="0.45">
      <c r="A364" s="8" t="s">
        <v>549</v>
      </c>
      <c r="B364" s="20" t="s">
        <v>52</v>
      </c>
      <c r="C364" s="8" t="s">
        <v>379</v>
      </c>
      <c r="D364" s="21">
        <v>991004142</v>
      </c>
      <c r="E364" s="21">
        <v>9192490678</v>
      </c>
      <c r="F364" s="8" t="s">
        <v>33</v>
      </c>
      <c r="G364" s="198">
        <v>38558</v>
      </c>
      <c r="H364" s="23">
        <f t="shared" ca="1" si="5"/>
        <v>15</v>
      </c>
      <c r="J364" s="24">
        <v>117979</v>
      </c>
      <c r="K364" s="25">
        <v>5</v>
      </c>
    </row>
    <row r="365" spans="1:11" ht="14.25" x14ac:dyDescent="0.45">
      <c r="A365" s="8" t="s">
        <v>472</v>
      </c>
      <c r="B365" s="20" t="s">
        <v>20</v>
      </c>
      <c r="C365" s="8" t="s">
        <v>379</v>
      </c>
      <c r="D365" s="21">
        <v>917004039</v>
      </c>
      <c r="E365" s="21">
        <v>9194402150</v>
      </c>
      <c r="F365" s="8" t="s">
        <v>22</v>
      </c>
      <c r="G365" s="198">
        <v>36609</v>
      </c>
      <c r="H365" s="23">
        <f t="shared" ca="1" si="5"/>
        <v>20</v>
      </c>
      <c r="I365" s="23" t="s">
        <v>38</v>
      </c>
      <c r="J365" s="24">
        <v>101491</v>
      </c>
      <c r="K365" s="25">
        <v>4</v>
      </c>
    </row>
    <row r="366" spans="1:11" ht="14.25" x14ac:dyDescent="0.45">
      <c r="A366" s="8" t="s">
        <v>701</v>
      </c>
      <c r="B366" s="20" t="s">
        <v>20</v>
      </c>
      <c r="C366" s="8" t="s">
        <v>379</v>
      </c>
      <c r="D366" s="21">
        <v>343007392</v>
      </c>
      <c r="E366" s="21">
        <v>2526674988</v>
      </c>
      <c r="F366" s="8" t="s">
        <v>22</v>
      </c>
      <c r="G366" s="198">
        <v>37069</v>
      </c>
      <c r="H366" s="23">
        <f t="shared" ca="1" si="5"/>
        <v>19</v>
      </c>
      <c r="I366" s="23" t="s">
        <v>23</v>
      </c>
      <c r="J366" s="24">
        <v>70272</v>
      </c>
      <c r="K366" s="25">
        <v>4</v>
      </c>
    </row>
    <row r="367" spans="1:11" ht="14.25" x14ac:dyDescent="0.45">
      <c r="A367" s="8" t="s">
        <v>635</v>
      </c>
      <c r="B367" s="20" t="s">
        <v>27</v>
      </c>
      <c r="C367" s="8" t="s">
        <v>379</v>
      </c>
      <c r="D367" s="21">
        <v>634004970</v>
      </c>
      <c r="E367" s="21">
        <v>9194900864</v>
      </c>
      <c r="F367" s="8" t="s">
        <v>22</v>
      </c>
      <c r="G367" s="198">
        <v>43175</v>
      </c>
      <c r="H367" s="23">
        <f t="shared" ca="1" si="5"/>
        <v>2</v>
      </c>
      <c r="I367" s="23" t="s">
        <v>23</v>
      </c>
      <c r="J367" s="24">
        <v>82886</v>
      </c>
      <c r="K367" s="25">
        <v>4</v>
      </c>
    </row>
    <row r="368" spans="1:11" ht="14.25" x14ac:dyDescent="0.45">
      <c r="A368" s="8" t="s">
        <v>290</v>
      </c>
      <c r="B368" s="20" t="s">
        <v>37</v>
      </c>
      <c r="C368" s="8" t="s">
        <v>379</v>
      </c>
      <c r="D368" s="21">
        <v>650004238</v>
      </c>
      <c r="E368" s="21">
        <v>9194679864</v>
      </c>
      <c r="F368" s="8" t="s">
        <v>33</v>
      </c>
      <c r="G368" s="198">
        <v>39028</v>
      </c>
      <c r="H368" s="23">
        <f t="shared" ca="1" si="5"/>
        <v>13</v>
      </c>
      <c r="J368" s="24">
        <v>77573</v>
      </c>
      <c r="K368" s="25">
        <v>2</v>
      </c>
    </row>
    <row r="369" spans="1:11" ht="14.25" x14ac:dyDescent="0.45">
      <c r="A369" s="8" t="s">
        <v>560</v>
      </c>
      <c r="B369" s="20" t="s">
        <v>46</v>
      </c>
      <c r="C369" s="8" t="s">
        <v>379</v>
      </c>
      <c r="D369" s="21">
        <v>983001302</v>
      </c>
      <c r="E369" s="21">
        <v>9191462245</v>
      </c>
      <c r="F369" s="8" t="s">
        <v>22</v>
      </c>
      <c r="G369" s="198">
        <v>41131</v>
      </c>
      <c r="H369" s="23">
        <f t="shared" ca="1" si="5"/>
        <v>7</v>
      </c>
      <c r="I369" s="23" t="s">
        <v>23</v>
      </c>
      <c r="J369" s="24">
        <v>117562</v>
      </c>
      <c r="K369" s="25">
        <v>4</v>
      </c>
    </row>
    <row r="370" spans="1:11" ht="14.25" x14ac:dyDescent="0.45">
      <c r="A370" s="8" t="s">
        <v>560</v>
      </c>
      <c r="B370" s="20" t="s">
        <v>46</v>
      </c>
      <c r="C370" s="8" t="s">
        <v>379</v>
      </c>
      <c r="D370" s="21">
        <v>983001302</v>
      </c>
      <c r="E370" s="21">
        <v>9191462245</v>
      </c>
      <c r="F370" s="8" t="s">
        <v>22</v>
      </c>
      <c r="G370" s="198">
        <v>43637</v>
      </c>
      <c r="H370" s="23">
        <f t="shared" ca="1" si="5"/>
        <v>1</v>
      </c>
      <c r="I370" s="23" t="s">
        <v>23</v>
      </c>
      <c r="J370" s="24">
        <v>117562</v>
      </c>
      <c r="K370" s="25">
        <v>4</v>
      </c>
    </row>
    <row r="371" spans="1:11" ht="14.25" x14ac:dyDescent="0.45">
      <c r="A371" s="8" t="s">
        <v>298</v>
      </c>
      <c r="B371" s="20" t="s">
        <v>46</v>
      </c>
      <c r="C371" s="8" t="s">
        <v>379</v>
      </c>
      <c r="D371" s="21">
        <v>479001328</v>
      </c>
      <c r="E371" s="21">
        <v>2525368383</v>
      </c>
      <c r="F371" s="8" t="s">
        <v>33</v>
      </c>
      <c r="G371" s="198">
        <v>37208</v>
      </c>
      <c r="H371" s="23">
        <f t="shared" ca="1" si="5"/>
        <v>18</v>
      </c>
      <c r="J371" s="24">
        <v>91944</v>
      </c>
      <c r="K371" s="25">
        <v>2</v>
      </c>
    </row>
    <row r="372" spans="1:11" ht="14.25" x14ac:dyDescent="0.45">
      <c r="A372" s="8" t="s">
        <v>792</v>
      </c>
      <c r="B372" s="20" t="s">
        <v>59</v>
      </c>
      <c r="C372" s="8" t="s">
        <v>379</v>
      </c>
      <c r="D372" s="21">
        <v>626007704</v>
      </c>
      <c r="E372" s="21">
        <v>2526971022</v>
      </c>
      <c r="F372" s="8" t="s">
        <v>33</v>
      </c>
      <c r="G372" s="198">
        <v>39388</v>
      </c>
      <c r="H372" s="23">
        <f t="shared" ca="1" si="5"/>
        <v>12</v>
      </c>
      <c r="J372" s="24">
        <v>112219</v>
      </c>
      <c r="K372" s="25">
        <v>5</v>
      </c>
    </row>
    <row r="373" spans="1:11" ht="14.25" x14ac:dyDescent="0.45">
      <c r="A373" s="8" t="s">
        <v>299</v>
      </c>
      <c r="B373" s="20" t="s">
        <v>20</v>
      </c>
      <c r="C373" s="8" t="s">
        <v>379</v>
      </c>
      <c r="D373" s="21">
        <v>261000277</v>
      </c>
      <c r="E373" s="21">
        <v>2524272773</v>
      </c>
      <c r="F373" s="8" t="s">
        <v>22</v>
      </c>
      <c r="G373" s="198">
        <v>43676</v>
      </c>
      <c r="H373" s="23">
        <f t="shared" ca="1" si="5"/>
        <v>1</v>
      </c>
      <c r="I373" s="23" t="s">
        <v>55</v>
      </c>
      <c r="J373" s="24">
        <v>125035</v>
      </c>
      <c r="K373" s="25">
        <v>3</v>
      </c>
    </row>
    <row r="374" spans="1:11" ht="14.25" x14ac:dyDescent="0.45">
      <c r="A374" s="8" t="s">
        <v>408</v>
      </c>
      <c r="B374" s="20" t="s">
        <v>59</v>
      </c>
      <c r="C374" s="8" t="s">
        <v>379</v>
      </c>
      <c r="D374" s="21">
        <v>597001409</v>
      </c>
      <c r="E374" s="21">
        <v>9196201509</v>
      </c>
      <c r="F374" s="8" t="s">
        <v>22</v>
      </c>
      <c r="G374" s="198">
        <v>39871</v>
      </c>
      <c r="H374" s="23">
        <f t="shared" ca="1" si="5"/>
        <v>11</v>
      </c>
      <c r="I374" s="23" t="s">
        <v>53</v>
      </c>
      <c r="J374" s="24">
        <v>118238</v>
      </c>
      <c r="K374" s="25">
        <v>3</v>
      </c>
    </row>
    <row r="375" spans="1:11" ht="14.25" x14ac:dyDescent="0.45">
      <c r="A375" s="8" t="s">
        <v>201</v>
      </c>
      <c r="B375" s="20" t="s">
        <v>46</v>
      </c>
      <c r="C375" s="8" t="s">
        <v>379</v>
      </c>
      <c r="D375" s="21">
        <v>294001481</v>
      </c>
      <c r="E375" s="21">
        <v>2521201242</v>
      </c>
      <c r="F375" s="8" t="s">
        <v>29</v>
      </c>
      <c r="G375" s="198">
        <v>39770</v>
      </c>
      <c r="H375" s="23">
        <f t="shared" ca="1" si="5"/>
        <v>11</v>
      </c>
      <c r="I375" s="23" t="s">
        <v>23</v>
      </c>
      <c r="J375" s="24">
        <v>68954</v>
      </c>
      <c r="K375" s="25">
        <v>1</v>
      </c>
    </row>
    <row r="376" spans="1:11" ht="14.25" x14ac:dyDescent="0.45">
      <c r="A376" s="8" t="s">
        <v>32</v>
      </c>
      <c r="B376" s="20" t="s">
        <v>46</v>
      </c>
      <c r="C376" s="8" t="s">
        <v>379</v>
      </c>
      <c r="D376" s="21">
        <v>567006382</v>
      </c>
      <c r="E376" s="21">
        <v>2521683770</v>
      </c>
      <c r="F376" s="8" t="s">
        <v>22</v>
      </c>
      <c r="G376" s="198">
        <v>41107</v>
      </c>
      <c r="H376" s="23">
        <f t="shared" ca="1" si="5"/>
        <v>8</v>
      </c>
      <c r="I376" s="23" t="s">
        <v>55</v>
      </c>
      <c r="J376" s="24">
        <v>71669</v>
      </c>
      <c r="K376" s="25">
        <v>1</v>
      </c>
    </row>
    <row r="377" spans="1:11" ht="14.25" x14ac:dyDescent="0.45">
      <c r="A377" s="8" t="s">
        <v>308</v>
      </c>
      <c r="B377" s="20" t="s">
        <v>20</v>
      </c>
      <c r="C377" s="8" t="s">
        <v>379</v>
      </c>
      <c r="D377" s="21">
        <v>499004019</v>
      </c>
      <c r="E377" s="21">
        <v>9195978858</v>
      </c>
      <c r="F377" s="8" t="s">
        <v>29</v>
      </c>
      <c r="G377" s="198">
        <v>38751</v>
      </c>
      <c r="H377" s="23">
        <f t="shared" ca="1" si="5"/>
        <v>14</v>
      </c>
      <c r="I377" s="23" t="s">
        <v>53</v>
      </c>
      <c r="J377" s="24">
        <v>41587</v>
      </c>
      <c r="K377" s="25">
        <v>3</v>
      </c>
    </row>
    <row r="378" spans="1:11" ht="14.25" x14ac:dyDescent="0.45">
      <c r="A378" s="8" t="s">
        <v>643</v>
      </c>
      <c r="B378" s="20" t="s">
        <v>20</v>
      </c>
      <c r="C378" s="8" t="s">
        <v>379</v>
      </c>
      <c r="D378" s="21">
        <v>259000447</v>
      </c>
      <c r="E378" s="21">
        <v>9195252544</v>
      </c>
      <c r="F378" s="8" t="s">
        <v>33</v>
      </c>
      <c r="G378" s="198">
        <v>38425</v>
      </c>
      <c r="H378" s="23">
        <f t="shared" ca="1" si="5"/>
        <v>15</v>
      </c>
      <c r="J378" s="24">
        <v>68573</v>
      </c>
      <c r="K378" s="25">
        <v>5</v>
      </c>
    </row>
    <row r="379" spans="1:11" ht="14.25" x14ac:dyDescent="0.45">
      <c r="A379" s="8" t="s">
        <v>204</v>
      </c>
      <c r="B379" s="20" t="s">
        <v>27</v>
      </c>
      <c r="C379" s="8" t="s">
        <v>379</v>
      </c>
      <c r="D379" s="21">
        <v>345007459</v>
      </c>
      <c r="E379" s="21">
        <v>9195594427</v>
      </c>
      <c r="F379" s="8" t="s">
        <v>33</v>
      </c>
      <c r="G379" s="198">
        <v>43837</v>
      </c>
      <c r="H379" s="23">
        <f t="shared" ca="1" si="5"/>
        <v>0</v>
      </c>
      <c r="J379" s="24">
        <v>45029</v>
      </c>
      <c r="K379" s="25">
        <v>5</v>
      </c>
    </row>
    <row r="380" spans="1:11" ht="14.25" x14ac:dyDescent="0.45">
      <c r="A380" s="8" t="s">
        <v>173</v>
      </c>
      <c r="B380" s="20" t="s">
        <v>37</v>
      </c>
      <c r="C380" s="8" t="s">
        <v>379</v>
      </c>
      <c r="D380" s="21">
        <v>355005853</v>
      </c>
      <c r="E380" s="21">
        <v>2525478716</v>
      </c>
      <c r="F380" s="8" t="s">
        <v>22</v>
      </c>
      <c r="G380" s="198">
        <v>39265</v>
      </c>
      <c r="H380" s="23">
        <f t="shared" ca="1" si="5"/>
        <v>13</v>
      </c>
      <c r="I380" s="23" t="s">
        <v>23</v>
      </c>
      <c r="J380" s="24">
        <v>66283</v>
      </c>
      <c r="K380" s="25">
        <v>2</v>
      </c>
    </row>
    <row r="381" spans="1:11" ht="14.25" x14ac:dyDescent="0.45">
      <c r="A381" s="8" t="s">
        <v>315</v>
      </c>
      <c r="B381" s="20" t="s">
        <v>52</v>
      </c>
      <c r="C381" s="8" t="s">
        <v>379</v>
      </c>
      <c r="D381" s="21">
        <v>357001517</v>
      </c>
      <c r="E381" s="21">
        <v>2527660273</v>
      </c>
      <c r="F381" s="8" t="s">
        <v>29</v>
      </c>
      <c r="G381" s="198">
        <v>37045</v>
      </c>
      <c r="H381" s="23">
        <f t="shared" ca="1" si="5"/>
        <v>19</v>
      </c>
      <c r="I381" s="23" t="s">
        <v>53</v>
      </c>
      <c r="J381" s="24">
        <v>38578</v>
      </c>
      <c r="K381" s="25">
        <v>2</v>
      </c>
    </row>
    <row r="382" spans="1:11" ht="14.25" x14ac:dyDescent="0.45">
      <c r="A382" s="8" t="s">
        <v>317</v>
      </c>
      <c r="B382" s="20" t="s">
        <v>27</v>
      </c>
      <c r="C382" s="8" t="s">
        <v>379</v>
      </c>
      <c r="D382" s="21">
        <v>662004752</v>
      </c>
      <c r="E382" s="21">
        <v>2526040465</v>
      </c>
      <c r="F382" s="8" t="s">
        <v>22</v>
      </c>
      <c r="G382" s="198">
        <v>39351</v>
      </c>
      <c r="H382" s="23">
        <f t="shared" ca="1" si="5"/>
        <v>12</v>
      </c>
      <c r="I382" s="23" t="s">
        <v>53</v>
      </c>
      <c r="J382" s="24">
        <v>74030</v>
      </c>
      <c r="K382" s="25">
        <v>4</v>
      </c>
    </row>
    <row r="383" spans="1:11" ht="14.25" x14ac:dyDescent="0.45">
      <c r="A383" s="8" t="s">
        <v>716</v>
      </c>
      <c r="B383" s="20" t="s">
        <v>59</v>
      </c>
      <c r="C383" s="8" t="s">
        <v>379</v>
      </c>
      <c r="D383" s="21">
        <v>796005092</v>
      </c>
      <c r="E383" s="21">
        <v>2527469217</v>
      </c>
      <c r="F383" s="8" t="s">
        <v>22</v>
      </c>
      <c r="G383" s="198">
        <v>40202</v>
      </c>
      <c r="H383" s="23">
        <f t="shared" ca="1" si="5"/>
        <v>10</v>
      </c>
      <c r="I383" s="23" t="s">
        <v>53</v>
      </c>
      <c r="J383" s="24">
        <v>62582</v>
      </c>
      <c r="K383" s="25">
        <v>5</v>
      </c>
    </row>
    <row r="384" spans="1:11" ht="14.25" x14ac:dyDescent="0.45">
      <c r="A384" s="8" t="s">
        <v>793</v>
      </c>
      <c r="B384" s="20" t="s">
        <v>46</v>
      </c>
      <c r="C384" s="8" t="s">
        <v>379</v>
      </c>
      <c r="D384" s="21">
        <v>424000509</v>
      </c>
      <c r="E384" s="21">
        <v>2523986051</v>
      </c>
      <c r="F384" s="8" t="s">
        <v>22</v>
      </c>
      <c r="G384" s="198">
        <v>38454</v>
      </c>
      <c r="H384" s="23">
        <f t="shared" ca="1" si="5"/>
        <v>15</v>
      </c>
      <c r="I384" s="23" t="s">
        <v>23</v>
      </c>
      <c r="J384" s="24">
        <v>63677</v>
      </c>
      <c r="K384" s="25">
        <v>3</v>
      </c>
    </row>
    <row r="385" spans="1:11" ht="14.25" x14ac:dyDescent="0.45">
      <c r="A385" s="8" t="s">
        <v>649</v>
      </c>
      <c r="B385" s="20" t="s">
        <v>20</v>
      </c>
      <c r="C385" s="8" t="s">
        <v>379</v>
      </c>
      <c r="D385" s="21">
        <v>422009693</v>
      </c>
      <c r="E385" s="21">
        <v>9191487375</v>
      </c>
      <c r="F385" s="8" t="s">
        <v>22</v>
      </c>
      <c r="G385" s="198">
        <v>40540</v>
      </c>
      <c r="H385" s="23">
        <f t="shared" ca="1" si="5"/>
        <v>9</v>
      </c>
      <c r="I385" s="23" t="s">
        <v>53</v>
      </c>
      <c r="J385" s="24">
        <v>75586</v>
      </c>
      <c r="K385" s="25">
        <v>4</v>
      </c>
    </row>
    <row r="386" spans="1:11" ht="14.25" x14ac:dyDescent="0.45">
      <c r="A386" s="8" t="s">
        <v>451</v>
      </c>
      <c r="B386" s="20" t="s">
        <v>46</v>
      </c>
      <c r="C386" s="8" t="s">
        <v>379</v>
      </c>
      <c r="D386" s="21">
        <v>157007652</v>
      </c>
      <c r="E386" s="21">
        <v>9193262077</v>
      </c>
      <c r="F386" s="8" t="s">
        <v>33</v>
      </c>
      <c r="G386" s="198">
        <v>36921</v>
      </c>
      <c r="H386" s="23">
        <f t="shared" ref="H386:H449" ca="1" si="6">DATEDIF(G386,TODAY(),"Y")</f>
        <v>19</v>
      </c>
      <c r="J386" s="24">
        <v>72288</v>
      </c>
      <c r="K386" s="25">
        <v>4</v>
      </c>
    </row>
    <row r="387" spans="1:11" ht="14.25" x14ac:dyDescent="0.45">
      <c r="A387" s="8" t="s">
        <v>338</v>
      </c>
      <c r="B387" s="20" t="s">
        <v>20</v>
      </c>
      <c r="C387" s="8" t="s">
        <v>379</v>
      </c>
      <c r="D387" s="21">
        <v>662007915</v>
      </c>
      <c r="E387" s="21">
        <v>9194378387</v>
      </c>
      <c r="F387" s="8" t="s">
        <v>22</v>
      </c>
      <c r="G387" s="198">
        <v>38685</v>
      </c>
      <c r="H387" s="23">
        <f t="shared" ca="1" si="6"/>
        <v>14</v>
      </c>
      <c r="I387" s="23" t="s">
        <v>23</v>
      </c>
      <c r="J387" s="24">
        <v>70546</v>
      </c>
      <c r="K387" s="25">
        <v>5</v>
      </c>
    </row>
    <row r="388" spans="1:11" ht="14.25" x14ac:dyDescent="0.45">
      <c r="A388" s="8" t="s">
        <v>734</v>
      </c>
      <c r="B388" s="20" t="s">
        <v>20</v>
      </c>
      <c r="C388" s="8" t="s">
        <v>379</v>
      </c>
      <c r="D388" s="21">
        <v>372003786</v>
      </c>
      <c r="E388" s="21">
        <v>9198211050</v>
      </c>
      <c r="F388" s="8" t="s">
        <v>29</v>
      </c>
      <c r="G388" s="198">
        <v>39479</v>
      </c>
      <c r="H388" s="23">
        <f t="shared" ca="1" si="6"/>
        <v>12</v>
      </c>
      <c r="I388" s="23" t="s">
        <v>42</v>
      </c>
      <c r="J388" s="24">
        <v>44798</v>
      </c>
      <c r="K388" s="25">
        <v>1</v>
      </c>
    </row>
    <row r="389" spans="1:11" ht="14.25" x14ac:dyDescent="0.45">
      <c r="A389" s="8" t="s">
        <v>345</v>
      </c>
      <c r="B389" s="20" t="s">
        <v>52</v>
      </c>
      <c r="C389" s="8" t="s">
        <v>379</v>
      </c>
      <c r="D389" s="21">
        <v>168007877</v>
      </c>
      <c r="E389" s="21">
        <v>9196530760</v>
      </c>
      <c r="F389" s="8" t="s">
        <v>29</v>
      </c>
      <c r="G389" s="198">
        <v>38871</v>
      </c>
      <c r="H389" s="23">
        <f t="shared" ca="1" si="6"/>
        <v>14</v>
      </c>
      <c r="I389" s="23" t="s">
        <v>55</v>
      </c>
      <c r="J389" s="24">
        <v>22910</v>
      </c>
      <c r="K389" s="25">
        <v>3</v>
      </c>
    </row>
    <row r="390" spans="1:11" ht="14.25" x14ac:dyDescent="0.45">
      <c r="A390" s="8" t="s">
        <v>735</v>
      </c>
      <c r="B390" s="20" t="s">
        <v>59</v>
      </c>
      <c r="C390" s="8" t="s">
        <v>379</v>
      </c>
      <c r="D390" s="21">
        <v>393000045</v>
      </c>
      <c r="E390" s="21">
        <v>2525268508</v>
      </c>
      <c r="F390" s="8" t="s">
        <v>29</v>
      </c>
      <c r="G390" s="198">
        <v>38118</v>
      </c>
      <c r="H390" s="23">
        <f t="shared" ca="1" si="6"/>
        <v>16</v>
      </c>
      <c r="I390" s="23" t="s">
        <v>42</v>
      </c>
      <c r="J390" s="24">
        <v>68105</v>
      </c>
      <c r="K390" s="25">
        <v>4</v>
      </c>
    </row>
    <row r="391" spans="1:11" ht="14.25" x14ac:dyDescent="0.45">
      <c r="A391" s="8" t="s">
        <v>179</v>
      </c>
      <c r="B391" s="20" t="s">
        <v>46</v>
      </c>
      <c r="C391" s="8" t="s">
        <v>379</v>
      </c>
      <c r="D391" s="21">
        <v>364004060</v>
      </c>
      <c r="E391" s="21">
        <v>2527722509</v>
      </c>
      <c r="F391" s="8" t="s">
        <v>29</v>
      </c>
      <c r="G391" s="198">
        <v>37712</v>
      </c>
      <c r="H391" s="23">
        <f t="shared" ca="1" si="6"/>
        <v>17</v>
      </c>
      <c r="I391" s="23" t="s">
        <v>23</v>
      </c>
      <c r="J391" s="24">
        <v>45007</v>
      </c>
      <c r="K391" s="25">
        <v>5</v>
      </c>
    </row>
    <row r="392" spans="1:11" ht="14.25" x14ac:dyDescent="0.45">
      <c r="A392" s="8" t="s">
        <v>741</v>
      </c>
      <c r="B392" s="20" t="s">
        <v>27</v>
      </c>
      <c r="C392" s="8" t="s">
        <v>379</v>
      </c>
      <c r="D392" s="21">
        <v>788001186</v>
      </c>
      <c r="E392" s="21">
        <v>9191682521</v>
      </c>
      <c r="F392" s="8" t="s">
        <v>33</v>
      </c>
      <c r="G392" s="198">
        <v>38755</v>
      </c>
      <c r="H392" s="23">
        <f t="shared" ca="1" si="6"/>
        <v>14</v>
      </c>
      <c r="J392" s="24">
        <v>82829</v>
      </c>
      <c r="K392" s="25">
        <v>3</v>
      </c>
    </row>
    <row r="393" spans="1:11" ht="14.25" x14ac:dyDescent="0.45">
      <c r="A393" s="8" t="s">
        <v>149</v>
      </c>
      <c r="B393" s="20" t="s">
        <v>20</v>
      </c>
      <c r="C393" s="8" t="s">
        <v>379</v>
      </c>
      <c r="D393" s="21">
        <v>980000186</v>
      </c>
      <c r="E393" s="21">
        <v>9191517218</v>
      </c>
      <c r="F393" s="8" t="s">
        <v>29</v>
      </c>
      <c r="G393" s="198">
        <v>43707</v>
      </c>
      <c r="H393" s="23">
        <f t="shared" ca="1" si="6"/>
        <v>0</v>
      </c>
      <c r="I393" s="23" t="s">
        <v>53</v>
      </c>
      <c r="J393" s="24">
        <v>68695</v>
      </c>
      <c r="K393" s="25">
        <v>5</v>
      </c>
    </row>
    <row r="394" spans="1:11" ht="14.25" x14ac:dyDescent="0.45">
      <c r="A394" s="8" t="s">
        <v>149</v>
      </c>
      <c r="B394" s="20" t="s">
        <v>20</v>
      </c>
      <c r="C394" s="8" t="s">
        <v>379</v>
      </c>
      <c r="D394" s="21">
        <v>980000186</v>
      </c>
      <c r="E394" s="21">
        <v>9191517218</v>
      </c>
      <c r="F394" s="8" t="s">
        <v>29</v>
      </c>
      <c r="G394" s="198">
        <v>39999</v>
      </c>
      <c r="H394" s="23">
        <f t="shared" ca="1" si="6"/>
        <v>11</v>
      </c>
      <c r="I394" s="23" t="s">
        <v>53</v>
      </c>
      <c r="J394" s="24">
        <v>68695</v>
      </c>
      <c r="K394" s="25">
        <v>5</v>
      </c>
    </row>
    <row r="395" spans="1:11" ht="14.25" x14ac:dyDescent="0.45">
      <c r="A395" s="8" t="s">
        <v>134</v>
      </c>
      <c r="B395" s="20" t="s">
        <v>20</v>
      </c>
      <c r="C395" s="8" t="s">
        <v>379</v>
      </c>
      <c r="D395" s="21">
        <v>895008697</v>
      </c>
      <c r="E395" s="21">
        <v>2523383207</v>
      </c>
      <c r="F395" s="8" t="s">
        <v>22</v>
      </c>
      <c r="G395" s="198">
        <v>37185</v>
      </c>
      <c r="H395" s="23">
        <f t="shared" ca="1" si="6"/>
        <v>18</v>
      </c>
      <c r="I395" s="23" t="s">
        <v>53</v>
      </c>
      <c r="J395" s="24">
        <v>68558</v>
      </c>
      <c r="K395" s="25">
        <v>4</v>
      </c>
    </row>
    <row r="396" spans="1:11" ht="14.25" x14ac:dyDescent="0.45">
      <c r="A396" s="8" t="s">
        <v>745</v>
      </c>
      <c r="B396" s="20" t="s">
        <v>59</v>
      </c>
      <c r="C396" s="8" t="s">
        <v>379</v>
      </c>
      <c r="D396" s="21">
        <v>400000342</v>
      </c>
      <c r="E396" s="21">
        <v>9196798743</v>
      </c>
      <c r="F396" s="8" t="s">
        <v>33</v>
      </c>
      <c r="G396" s="198">
        <v>38041</v>
      </c>
      <c r="H396" s="23">
        <f t="shared" ca="1" si="6"/>
        <v>16</v>
      </c>
      <c r="J396" s="24">
        <v>107237</v>
      </c>
      <c r="K396" s="25">
        <v>3</v>
      </c>
    </row>
    <row r="397" spans="1:11" ht="14.25" x14ac:dyDescent="0.45">
      <c r="A397" s="8" t="s">
        <v>794</v>
      </c>
      <c r="B397" s="20" t="s">
        <v>20</v>
      </c>
      <c r="C397" s="8" t="s">
        <v>379</v>
      </c>
      <c r="D397" s="21">
        <v>132006163</v>
      </c>
      <c r="E397" s="21">
        <v>2527726916</v>
      </c>
      <c r="F397" s="8" t="s">
        <v>29</v>
      </c>
      <c r="G397" s="198">
        <v>43087</v>
      </c>
      <c r="H397" s="23">
        <f t="shared" ca="1" si="6"/>
        <v>2</v>
      </c>
      <c r="I397" s="23" t="s">
        <v>38</v>
      </c>
      <c r="J397" s="24">
        <v>55548</v>
      </c>
      <c r="K397" s="25">
        <v>2</v>
      </c>
    </row>
    <row r="398" spans="1:11" ht="14.25" x14ac:dyDescent="0.45">
      <c r="A398" s="8" t="s">
        <v>591</v>
      </c>
      <c r="B398" s="20" t="s">
        <v>37</v>
      </c>
      <c r="C398" s="8" t="s">
        <v>379</v>
      </c>
      <c r="D398" s="21">
        <v>506005137</v>
      </c>
      <c r="E398" s="21">
        <v>9193613417</v>
      </c>
      <c r="F398" s="8" t="s">
        <v>22</v>
      </c>
      <c r="G398" s="198">
        <v>43772</v>
      </c>
      <c r="H398" s="23">
        <f t="shared" ca="1" si="6"/>
        <v>0</v>
      </c>
      <c r="I398" s="23" t="s">
        <v>53</v>
      </c>
      <c r="J398" s="24">
        <v>63576</v>
      </c>
      <c r="K398" s="25">
        <v>4</v>
      </c>
    </row>
    <row r="399" spans="1:11" ht="14.25" x14ac:dyDescent="0.45">
      <c r="A399" s="8" t="s">
        <v>747</v>
      </c>
      <c r="B399" s="20" t="s">
        <v>59</v>
      </c>
      <c r="C399" s="8" t="s">
        <v>379</v>
      </c>
      <c r="D399" s="21">
        <v>649004799</v>
      </c>
      <c r="E399" s="21">
        <v>2521588597</v>
      </c>
      <c r="F399" s="8" t="s">
        <v>22</v>
      </c>
      <c r="G399" s="198">
        <v>42603</v>
      </c>
      <c r="H399" s="23">
        <f t="shared" ca="1" si="6"/>
        <v>3</v>
      </c>
      <c r="I399" s="23" t="s">
        <v>53</v>
      </c>
      <c r="J399" s="24">
        <v>65174</v>
      </c>
      <c r="K399" s="25">
        <v>4</v>
      </c>
    </row>
    <row r="400" spans="1:11" ht="14.25" x14ac:dyDescent="0.45">
      <c r="A400" s="8" t="s">
        <v>363</v>
      </c>
      <c r="B400" s="20" t="s">
        <v>59</v>
      </c>
      <c r="C400" s="8" t="s">
        <v>379</v>
      </c>
      <c r="D400" s="21">
        <v>247006371</v>
      </c>
      <c r="E400" s="21">
        <v>9195299873</v>
      </c>
      <c r="F400" s="8" t="s">
        <v>29</v>
      </c>
      <c r="G400" s="198">
        <v>36882</v>
      </c>
      <c r="H400" s="23">
        <f t="shared" ca="1" si="6"/>
        <v>19</v>
      </c>
      <c r="I400" s="23" t="s">
        <v>53</v>
      </c>
      <c r="J400" s="24">
        <v>28858</v>
      </c>
      <c r="K400" s="25">
        <v>3</v>
      </c>
    </row>
    <row r="401" spans="1:11" ht="14.25" x14ac:dyDescent="0.45">
      <c r="A401" s="8" t="s">
        <v>219</v>
      </c>
      <c r="B401" s="20" t="s">
        <v>59</v>
      </c>
      <c r="C401" s="8" t="s">
        <v>379</v>
      </c>
      <c r="D401" s="21">
        <v>168001562</v>
      </c>
      <c r="E401" s="21">
        <v>9194161772</v>
      </c>
      <c r="F401" s="8" t="s">
        <v>22</v>
      </c>
      <c r="G401" s="198">
        <v>42708</v>
      </c>
      <c r="H401" s="23">
        <f t="shared" ca="1" si="6"/>
        <v>3</v>
      </c>
      <c r="I401" s="23" t="s">
        <v>38</v>
      </c>
      <c r="J401" s="24">
        <v>109123</v>
      </c>
      <c r="K401" s="25">
        <v>2</v>
      </c>
    </row>
    <row r="402" spans="1:11" ht="14.25" x14ac:dyDescent="0.45">
      <c r="A402" s="8" t="s">
        <v>667</v>
      </c>
      <c r="B402" s="20" t="s">
        <v>59</v>
      </c>
      <c r="C402" s="8" t="s">
        <v>379</v>
      </c>
      <c r="D402" s="21">
        <v>999006829</v>
      </c>
      <c r="E402" s="21">
        <v>2521401774</v>
      </c>
      <c r="F402" s="8" t="s">
        <v>22</v>
      </c>
      <c r="G402" s="198">
        <v>38044</v>
      </c>
      <c r="H402" s="23">
        <f t="shared" ca="1" si="6"/>
        <v>16</v>
      </c>
      <c r="I402" s="23" t="s">
        <v>23</v>
      </c>
      <c r="J402" s="24">
        <v>48917</v>
      </c>
      <c r="K402" s="25">
        <v>4</v>
      </c>
    </row>
    <row r="403" spans="1:11" ht="14.25" x14ac:dyDescent="0.45">
      <c r="A403" s="8" t="s">
        <v>667</v>
      </c>
      <c r="B403" s="20" t="s">
        <v>59</v>
      </c>
      <c r="C403" s="8" t="s">
        <v>379</v>
      </c>
      <c r="D403" s="21">
        <v>999006829</v>
      </c>
      <c r="E403" s="21">
        <v>2521401774</v>
      </c>
      <c r="F403" s="8" t="s">
        <v>22</v>
      </c>
      <c r="G403" s="198">
        <v>38437</v>
      </c>
      <c r="H403" s="23">
        <f t="shared" ca="1" si="6"/>
        <v>15</v>
      </c>
      <c r="I403" s="23" t="s">
        <v>23</v>
      </c>
      <c r="J403" s="24">
        <v>48917</v>
      </c>
      <c r="K403" s="25">
        <v>4</v>
      </c>
    </row>
    <row r="404" spans="1:11" ht="14.25" x14ac:dyDescent="0.45">
      <c r="A404" s="8" t="s">
        <v>236</v>
      </c>
      <c r="B404" s="20" t="s">
        <v>52</v>
      </c>
      <c r="C404" s="8" t="s">
        <v>428</v>
      </c>
      <c r="D404" s="21">
        <v>247005666</v>
      </c>
      <c r="E404" s="21">
        <v>2528183445</v>
      </c>
      <c r="F404" s="8" t="s">
        <v>22</v>
      </c>
      <c r="G404" s="198">
        <v>37415</v>
      </c>
      <c r="H404" s="23">
        <f t="shared" ca="1" si="6"/>
        <v>18</v>
      </c>
      <c r="I404" s="23" t="s">
        <v>23</v>
      </c>
      <c r="J404" s="24">
        <v>56318</v>
      </c>
      <c r="K404" s="25">
        <v>5</v>
      </c>
    </row>
    <row r="405" spans="1:11" ht="14.25" x14ac:dyDescent="0.45">
      <c r="A405" s="8" t="s">
        <v>608</v>
      </c>
      <c r="B405" s="20" t="s">
        <v>46</v>
      </c>
      <c r="C405" s="8" t="s">
        <v>428</v>
      </c>
      <c r="D405" s="21">
        <v>468003266</v>
      </c>
      <c r="E405" s="21">
        <v>9192126707</v>
      </c>
      <c r="F405" s="8" t="s">
        <v>22</v>
      </c>
      <c r="G405" s="198">
        <v>39207</v>
      </c>
      <c r="H405" s="23">
        <f t="shared" ca="1" si="6"/>
        <v>13</v>
      </c>
      <c r="I405" s="23" t="s">
        <v>23</v>
      </c>
      <c r="J405" s="24">
        <v>69912</v>
      </c>
      <c r="K405" s="25">
        <v>5</v>
      </c>
    </row>
    <row r="406" spans="1:11" ht="14.25" x14ac:dyDescent="0.45">
      <c r="A406" s="8" t="s">
        <v>527</v>
      </c>
      <c r="B406" s="20" t="s">
        <v>46</v>
      </c>
      <c r="C406" s="8" t="s">
        <v>428</v>
      </c>
      <c r="D406" s="21">
        <v>802000229</v>
      </c>
      <c r="E406" s="21">
        <v>2524264889</v>
      </c>
      <c r="F406" s="8" t="s">
        <v>22</v>
      </c>
      <c r="G406" s="198">
        <v>37921</v>
      </c>
      <c r="H406" s="23">
        <f t="shared" ca="1" si="6"/>
        <v>16</v>
      </c>
      <c r="I406" s="23" t="s">
        <v>42</v>
      </c>
      <c r="J406" s="24">
        <v>126691</v>
      </c>
      <c r="K406" s="25">
        <v>1</v>
      </c>
    </row>
    <row r="407" spans="1:11" ht="14.25" x14ac:dyDescent="0.45">
      <c r="A407" s="8" t="s">
        <v>145</v>
      </c>
      <c r="B407" s="20" t="s">
        <v>46</v>
      </c>
      <c r="C407" s="8" t="s">
        <v>428</v>
      </c>
      <c r="D407" s="21">
        <v>414005182</v>
      </c>
      <c r="E407" s="21">
        <v>9193820411</v>
      </c>
      <c r="F407" s="8" t="s">
        <v>22</v>
      </c>
      <c r="G407" s="198">
        <v>38683</v>
      </c>
      <c r="H407" s="23">
        <f t="shared" ca="1" si="6"/>
        <v>14</v>
      </c>
      <c r="I407" s="23" t="s">
        <v>53</v>
      </c>
      <c r="J407" s="24">
        <v>32918</v>
      </c>
      <c r="K407" s="25">
        <v>5</v>
      </c>
    </row>
    <row r="408" spans="1:11" ht="14.25" x14ac:dyDescent="0.45">
      <c r="A408" s="8" t="s">
        <v>259</v>
      </c>
      <c r="B408" s="20" t="s">
        <v>52</v>
      </c>
      <c r="C408" s="8" t="s">
        <v>428</v>
      </c>
      <c r="D408" s="21">
        <v>303001529</v>
      </c>
      <c r="E408" s="21">
        <v>9196753698</v>
      </c>
      <c r="F408" s="8" t="s">
        <v>29</v>
      </c>
      <c r="G408" s="198">
        <v>43674</v>
      </c>
      <c r="H408" s="23">
        <f t="shared" ca="1" si="6"/>
        <v>1</v>
      </c>
      <c r="I408" s="23" t="s">
        <v>23</v>
      </c>
      <c r="J408" s="24">
        <v>71143</v>
      </c>
      <c r="K408" s="25">
        <v>4</v>
      </c>
    </row>
    <row r="409" spans="1:11" ht="14.25" x14ac:dyDescent="0.45">
      <c r="A409" s="8" t="s">
        <v>628</v>
      </c>
      <c r="B409" s="20" t="s">
        <v>59</v>
      </c>
      <c r="C409" s="8" t="s">
        <v>428</v>
      </c>
      <c r="D409" s="21">
        <v>788002967</v>
      </c>
      <c r="E409" s="21">
        <v>2521919147</v>
      </c>
      <c r="F409" s="8" t="s">
        <v>28</v>
      </c>
      <c r="G409" s="198">
        <v>43756</v>
      </c>
      <c r="H409" s="23">
        <f t="shared" ca="1" si="6"/>
        <v>0</v>
      </c>
      <c r="J409" s="24">
        <v>50849</v>
      </c>
      <c r="K409" s="25">
        <v>3</v>
      </c>
    </row>
    <row r="410" spans="1:11" ht="14.25" x14ac:dyDescent="0.45">
      <c r="A410" s="8" t="s">
        <v>51</v>
      </c>
      <c r="B410" s="20" t="s">
        <v>46</v>
      </c>
      <c r="C410" s="8" t="s">
        <v>428</v>
      </c>
      <c r="D410" s="21">
        <v>557008959</v>
      </c>
      <c r="E410" s="21">
        <v>9192783818</v>
      </c>
      <c r="F410" s="8" t="s">
        <v>33</v>
      </c>
      <c r="G410" s="198">
        <v>38006</v>
      </c>
      <c r="H410" s="23">
        <f t="shared" ca="1" si="6"/>
        <v>16</v>
      </c>
      <c r="J410" s="24">
        <v>78034</v>
      </c>
      <c r="K410" s="25">
        <v>4</v>
      </c>
    </row>
    <row r="411" spans="1:11" ht="14.25" x14ac:dyDescent="0.45">
      <c r="A411" s="8" t="s">
        <v>696</v>
      </c>
      <c r="B411" s="20" t="s">
        <v>27</v>
      </c>
      <c r="C411" s="8" t="s">
        <v>428</v>
      </c>
      <c r="D411" s="21">
        <v>859004644</v>
      </c>
      <c r="E411" s="21">
        <v>9191617913</v>
      </c>
      <c r="F411" s="8" t="s">
        <v>33</v>
      </c>
      <c r="G411" s="198">
        <v>36924</v>
      </c>
      <c r="H411" s="23">
        <f t="shared" ca="1" si="6"/>
        <v>19</v>
      </c>
      <c r="J411" s="24">
        <v>124517</v>
      </c>
      <c r="K411" s="25">
        <v>4</v>
      </c>
    </row>
    <row r="412" spans="1:11" ht="14.25" x14ac:dyDescent="0.45">
      <c r="A412" s="8" t="s">
        <v>399</v>
      </c>
      <c r="B412" s="20" t="s">
        <v>59</v>
      </c>
      <c r="C412" s="8" t="s">
        <v>428</v>
      </c>
      <c r="D412" s="21">
        <v>122000839</v>
      </c>
      <c r="E412" s="21">
        <v>2526525807</v>
      </c>
      <c r="F412" s="8" t="s">
        <v>29</v>
      </c>
      <c r="G412" s="198">
        <v>42111</v>
      </c>
      <c r="H412" s="23">
        <f t="shared" ca="1" si="6"/>
        <v>5</v>
      </c>
      <c r="I412" s="23" t="s">
        <v>23</v>
      </c>
      <c r="J412" s="24">
        <v>29520</v>
      </c>
      <c r="K412" s="25">
        <v>3</v>
      </c>
    </row>
    <row r="413" spans="1:11" ht="14.25" x14ac:dyDescent="0.45">
      <c r="A413" s="8" t="s">
        <v>287</v>
      </c>
      <c r="B413" s="20" t="s">
        <v>20</v>
      </c>
      <c r="C413" s="8" t="s">
        <v>428</v>
      </c>
      <c r="D413" s="21">
        <v>550001321</v>
      </c>
      <c r="E413" s="21">
        <v>9192529195</v>
      </c>
      <c r="F413" s="8" t="s">
        <v>33</v>
      </c>
      <c r="G413" s="198">
        <v>43924</v>
      </c>
      <c r="H413" s="23">
        <f t="shared" ca="1" si="6"/>
        <v>0</v>
      </c>
      <c r="J413" s="24">
        <v>104371</v>
      </c>
      <c r="K413" s="25">
        <v>2</v>
      </c>
    </row>
    <row r="414" spans="1:11" ht="14.25" x14ac:dyDescent="0.45">
      <c r="A414" s="8" t="s">
        <v>795</v>
      </c>
      <c r="B414" s="20" t="s">
        <v>59</v>
      </c>
      <c r="C414" s="8" t="s">
        <v>428</v>
      </c>
      <c r="D414" s="21">
        <v>797001044</v>
      </c>
      <c r="E414" s="21">
        <v>2523820613</v>
      </c>
      <c r="F414" s="8" t="s">
        <v>28</v>
      </c>
      <c r="G414" s="198">
        <v>43697</v>
      </c>
      <c r="H414" s="23">
        <f t="shared" ca="1" si="6"/>
        <v>0</v>
      </c>
      <c r="J414" s="24">
        <v>31202</v>
      </c>
      <c r="K414" s="25">
        <v>4</v>
      </c>
    </row>
    <row r="415" spans="1:11" ht="14.25" x14ac:dyDescent="0.45">
      <c r="A415" s="8" t="s">
        <v>304</v>
      </c>
      <c r="B415" s="20" t="s">
        <v>59</v>
      </c>
      <c r="C415" s="8" t="s">
        <v>428</v>
      </c>
      <c r="D415" s="21">
        <v>332002868</v>
      </c>
      <c r="E415" s="21">
        <v>9196109756</v>
      </c>
      <c r="F415" s="8" t="s">
        <v>22</v>
      </c>
      <c r="G415" s="198">
        <v>39273</v>
      </c>
      <c r="H415" s="23">
        <f t="shared" ca="1" si="6"/>
        <v>13</v>
      </c>
      <c r="I415" s="23" t="s">
        <v>53</v>
      </c>
      <c r="J415" s="24">
        <v>33869</v>
      </c>
      <c r="K415" s="25">
        <v>2</v>
      </c>
    </row>
    <row r="416" spans="1:11" ht="14.25" x14ac:dyDescent="0.45">
      <c r="A416" s="8" t="s">
        <v>641</v>
      </c>
      <c r="B416" s="20" t="s">
        <v>37</v>
      </c>
      <c r="C416" s="8" t="s">
        <v>428</v>
      </c>
      <c r="D416" s="21">
        <v>113007726</v>
      </c>
      <c r="E416" s="21">
        <v>9197494648</v>
      </c>
      <c r="F416" s="8" t="s">
        <v>22</v>
      </c>
      <c r="G416" s="198">
        <v>39633</v>
      </c>
      <c r="H416" s="23">
        <f t="shared" ca="1" si="6"/>
        <v>12</v>
      </c>
      <c r="I416" s="23" t="s">
        <v>53</v>
      </c>
      <c r="J416" s="24">
        <v>98510</v>
      </c>
      <c r="K416" s="25">
        <v>5</v>
      </c>
    </row>
    <row r="417" spans="1:11" ht="14.25" x14ac:dyDescent="0.45">
      <c r="A417" s="8" t="s">
        <v>506</v>
      </c>
      <c r="B417" s="20" t="s">
        <v>52</v>
      </c>
      <c r="C417" s="8" t="s">
        <v>428</v>
      </c>
      <c r="D417" s="21">
        <v>665006199</v>
      </c>
      <c r="E417" s="21">
        <v>2525555817</v>
      </c>
      <c r="F417" s="8" t="s">
        <v>22</v>
      </c>
      <c r="G417" s="198">
        <v>42220</v>
      </c>
      <c r="H417" s="23">
        <f t="shared" ca="1" si="6"/>
        <v>5</v>
      </c>
      <c r="I417" s="23" t="s">
        <v>55</v>
      </c>
      <c r="J417" s="24">
        <v>65448</v>
      </c>
      <c r="K417" s="25">
        <v>5</v>
      </c>
    </row>
    <row r="418" spans="1:11" ht="14.25" x14ac:dyDescent="0.45">
      <c r="A418" s="8" t="s">
        <v>578</v>
      </c>
      <c r="B418" s="20" t="s">
        <v>59</v>
      </c>
      <c r="C418" s="8" t="s">
        <v>428</v>
      </c>
      <c r="D418" s="21">
        <v>221004716</v>
      </c>
      <c r="E418" s="21">
        <v>2521389906</v>
      </c>
      <c r="F418" s="8" t="s">
        <v>22</v>
      </c>
      <c r="G418" s="198">
        <v>41448</v>
      </c>
      <c r="H418" s="23">
        <f t="shared" ca="1" si="6"/>
        <v>7</v>
      </c>
      <c r="I418" s="23" t="s">
        <v>23</v>
      </c>
      <c r="J418" s="24">
        <v>103421</v>
      </c>
      <c r="K418" s="25">
        <v>2</v>
      </c>
    </row>
    <row r="419" spans="1:11" ht="14.25" x14ac:dyDescent="0.45">
      <c r="A419" s="8" t="s">
        <v>421</v>
      </c>
      <c r="B419" s="20" t="s">
        <v>20</v>
      </c>
      <c r="C419" s="8" t="s">
        <v>428</v>
      </c>
      <c r="D419" s="21">
        <v>261006180</v>
      </c>
      <c r="E419" s="21">
        <v>2522523567</v>
      </c>
      <c r="F419" s="8" t="s">
        <v>33</v>
      </c>
      <c r="G419" s="198">
        <v>38205</v>
      </c>
      <c r="H419" s="23">
        <f t="shared" ca="1" si="6"/>
        <v>15</v>
      </c>
      <c r="J419" s="24">
        <v>42538</v>
      </c>
      <c r="K419" s="25">
        <v>3</v>
      </c>
    </row>
    <row r="420" spans="1:11" ht="14.25" x14ac:dyDescent="0.45">
      <c r="A420" s="8" t="s">
        <v>796</v>
      </c>
      <c r="B420" s="20" t="s">
        <v>46</v>
      </c>
      <c r="C420" s="8" t="s">
        <v>428</v>
      </c>
      <c r="D420" s="21">
        <v>167006549</v>
      </c>
      <c r="E420" s="21">
        <v>9197187041</v>
      </c>
      <c r="F420" s="8" t="s">
        <v>33</v>
      </c>
      <c r="G420" s="198">
        <v>38643</v>
      </c>
      <c r="H420" s="23">
        <f t="shared" ca="1" si="6"/>
        <v>14</v>
      </c>
      <c r="J420" s="24">
        <v>112464</v>
      </c>
      <c r="K420" s="25">
        <v>3</v>
      </c>
    </row>
    <row r="421" spans="1:11" ht="14.25" x14ac:dyDescent="0.45">
      <c r="A421" s="8" t="s">
        <v>185</v>
      </c>
      <c r="B421" s="20" t="s">
        <v>37</v>
      </c>
      <c r="C421" s="8" t="s">
        <v>428</v>
      </c>
      <c r="D421" s="21">
        <v>917005248</v>
      </c>
      <c r="E421" s="21">
        <v>9194605984</v>
      </c>
      <c r="F421" s="8" t="s">
        <v>28</v>
      </c>
      <c r="G421" s="198">
        <v>37232</v>
      </c>
      <c r="H421" s="23">
        <f t="shared" ca="1" si="6"/>
        <v>18</v>
      </c>
      <c r="J421" s="24">
        <v>15904</v>
      </c>
      <c r="K421" s="25">
        <v>2</v>
      </c>
    </row>
    <row r="422" spans="1:11" ht="14.25" x14ac:dyDescent="0.45">
      <c r="A422" s="8" t="s">
        <v>79</v>
      </c>
      <c r="B422" s="20" t="s">
        <v>27</v>
      </c>
      <c r="C422" s="8" t="s">
        <v>428</v>
      </c>
      <c r="D422" s="21">
        <v>755005415</v>
      </c>
      <c r="E422" s="21">
        <v>2524373324</v>
      </c>
      <c r="F422" s="8" t="s">
        <v>33</v>
      </c>
      <c r="G422" s="198">
        <v>37806</v>
      </c>
      <c r="H422" s="23">
        <f t="shared" ca="1" si="6"/>
        <v>17</v>
      </c>
      <c r="J422" s="24">
        <v>106589</v>
      </c>
      <c r="K422" s="25">
        <v>2</v>
      </c>
    </row>
    <row r="423" spans="1:11" ht="14.25" x14ac:dyDescent="0.45">
      <c r="A423" s="8" t="s">
        <v>751</v>
      </c>
      <c r="B423" s="20" t="s">
        <v>59</v>
      </c>
      <c r="C423" s="8" t="s">
        <v>428</v>
      </c>
      <c r="D423" s="21">
        <v>397005298</v>
      </c>
      <c r="E423" s="21">
        <v>9196795200</v>
      </c>
      <c r="F423" s="8" t="s">
        <v>33</v>
      </c>
      <c r="G423" s="198">
        <v>36946</v>
      </c>
      <c r="H423" s="23">
        <f t="shared" ca="1" si="6"/>
        <v>19</v>
      </c>
      <c r="J423" s="24">
        <v>108144</v>
      </c>
      <c r="K423" s="25">
        <v>4</v>
      </c>
    </row>
    <row r="424" spans="1:11" ht="14.25" x14ac:dyDescent="0.45">
      <c r="A424" s="8" t="s">
        <v>595</v>
      </c>
      <c r="B424" s="20" t="s">
        <v>52</v>
      </c>
      <c r="C424" s="8" t="s">
        <v>428</v>
      </c>
      <c r="D424" s="21">
        <v>478004556</v>
      </c>
      <c r="E424" s="21">
        <v>9193891189</v>
      </c>
      <c r="F424" s="8" t="s">
        <v>22</v>
      </c>
      <c r="G424" s="198">
        <v>41015</v>
      </c>
      <c r="H424" s="23">
        <f t="shared" ca="1" si="6"/>
        <v>8</v>
      </c>
      <c r="I424" s="23" t="s">
        <v>55</v>
      </c>
      <c r="J424" s="24">
        <v>89539</v>
      </c>
      <c r="K424" s="25">
        <v>2</v>
      </c>
    </row>
    <row r="425" spans="1:11" ht="14.25" x14ac:dyDescent="0.45">
      <c r="A425" s="8" t="s">
        <v>613</v>
      </c>
      <c r="B425" s="20" t="s">
        <v>20</v>
      </c>
      <c r="C425" s="8" t="s">
        <v>450</v>
      </c>
      <c r="D425" s="21">
        <v>425003144</v>
      </c>
      <c r="E425" s="21">
        <v>2522911046</v>
      </c>
      <c r="F425" s="8" t="s">
        <v>33</v>
      </c>
      <c r="G425" s="198">
        <v>41531</v>
      </c>
      <c r="H425" s="23">
        <f t="shared" ca="1" si="6"/>
        <v>6</v>
      </c>
      <c r="J425" s="24">
        <v>103248</v>
      </c>
      <c r="K425" s="25">
        <v>2</v>
      </c>
    </row>
    <row r="426" spans="1:11" ht="14.25" x14ac:dyDescent="0.45">
      <c r="A426" s="8" t="s">
        <v>797</v>
      </c>
      <c r="B426" s="20" t="s">
        <v>46</v>
      </c>
      <c r="C426" s="8" t="s">
        <v>450</v>
      </c>
      <c r="D426" s="21">
        <v>974002089</v>
      </c>
      <c r="E426" s="21">
        <v>9192601200</v>
      </c>
      <c r="F426" s="8" t="s">
        <v>22</v>
      </c>
      <c r="G426" s="198">
        <v>37115</v>
      </c>
      <c r="H426" s="23">
        <f t="shared" ca="1" si="6"/>
        <v>18</v>
      </c>
      <c r="I426" s="23" t="s">
        <v>23</v>
      </c>
      <c r="J426" s="24">
        <v>90994</v>
      </c>
      <c r="K426" s="25">
        <v>1</v>
      </c>
    </row>
    <row r="427" spans="1:11" ht="14.25" x14ac:dyDescent="0.45">
      <c r="A427" s="8" t="s">
        <v>798</v>
      </c>
      <c r="B427" s="20" t="s">
        <v>20</v>
      </c>
      <c r="C427" s="8" t="s">
        <v>450</v>
      </c>
      <c r="D427" s="21">
        <v>252002122</v>
      </c>
      <c r="E427" s="21">
        <v>9197764351</v>
      </c>
      <c r="F427" s="8" t="s">
        <v>33</v>
      </c>
      <c r="G427" s="198">
        <v>40774</v>
      </c>
      <c r="H427" s="23">
        <f t="shared" ca="1" si="6"/>
        <v>8</v>
      </c>
      <c r="J427" s="24">
        <v>36173</v>
      </c>
      <c r="K427" s="25">
        <v>2</v>
      </c>
    </row>
    <row r="428" spans="1:11" ht="14.25" x14ac:dyDescent="0.45">
      <c r="A428" s="8" t="s">
        <v>495</v>
      </c>
      <c r="B428" s="20" t="s">
        <v>59</v>
      </c>
      <c r="C428" s="8" t="s">
        <v>450</v>
      </c>
      <c r="D428" s="21">
        <v>121008720</v>
      </c>
      <c r="E428" s="21">
        <v>9194794769</v>
      </c>
      <c r="F428" s="8" t="s">
        <v>33</v>
      </c>
      <c r="G428" s="198">
        <v>42961</v>
      </c>
      <c r="H428" s="23">
        <f t="shared" ca="1" si="6"/>
        <v>2</v>
      </c>
      <c r="J428" s="24">
        <v>64541</v>
      </c>
      <c r="K428" s="25">
        <v>4</v>
      </c>
    </row>
    <row r="429" spans="1:11" ht="14.25" x14ac:dyDescent="0.45">
      <c r="A429" s="8" t="s">
        <v>672</v>
      </c>
      <c r="B429" s="20" t="s">
        <v>46</v>
      </c>
      <c r="C429" s="8" t="s">
        <v>455</v>
      </c>
      <c r="D429" s="21">
        <v>959008761</v>
      </c>
      <c r="E429" s="21">
        <v>9194744493</v>
      </c>
      <c r="F429" s="8" t="s">
        <v>22</v>
      </c>
      <c r="G429" s="198">
        <v>36761</v>
      </c>
      <c r="H429" s="23">
        <f t="shared" ca="1" si="6"/>
        <v>19</v>
      </c>
      <c r="I429" s="23" t="s">
        <v>38</v>
      </c>
      <c r="J429" s="24">
        <v>88517</v>
      </c>
      <c r="K429" s="25">
        <v>5</v>
      </c>
    </row>
    <row r="430" spans="1:11" ht="14.25" x14ac:dyDescent="0.45">
      <c r="A430" s="8" t="s">
        <v>430</v>
      </c>
      <c r="B430" s="20" t="s">
        <v>59</v>
      </c>
      <c r="C430" s="8" t="s">
        <v>455</v>
      </c>
      <c r="D430" s="21">
        <v>290005638</v>
      </c>
      <c r="E430" s="21">
        <v>9194518022</v>
      </c>
      <c r="F430" s="8" t="s">
        <v>29</v>
      </c>
      <c r="G430" s="198">
        <v>36806</v>
      </c>
      <c r="H430" s="23">
        <f t="shared" ca="1" si="6"/>
        <v>19</v>
      </c>
      <c r="I430" s="23" t="s">
        <v>42</v>
      </c>
      <c r="J430" s="24">
        <v>50465</v>
      </c>
      <c r="K430" s="25">
        <v>4</v>
      </c>
    </row>
    <row r="431" spans="1:11" ht="14.25" x14ac:dyDescent="0.45">
      <c r="A431" s="8" t="s">
        <v>528</v>
      </c>
      <c r="B431" s="20" t="s">
        <v>59</v>
      </c>
      <c r="C431" s="8" t="s">
        <v>455</v>
      </c>
      <c r="D431" s="21">
        <v>617005992</v>
      </c>
      <c r="E431" s="21">
        <v>2526345909</v>
      </c>
      <c r="F431" s="8" t="s">
        <v>22</v>
      </c>
      <c r="G431" s="198">
        <v>37182</v>
      </c>
      <c r="H431" s="23">
        <f t="shared" ca="1" si="6"/>
        <v>18</v>
      </c>
      <c r="I431" s="23" t="s">
        <v>23</v>
      </c>
      <c r="J431" s="24">
        <v>62755</v>
      </c>
      <c r="K431" s="25">
        <v>5</v>
      </c>
    </row>
    <row r="432" spans="1:11" ht="14.25" x14ac:dyDescent="0.45">
      <c r="A432" s="8" t="s">
        <v>609</v>
      </c>
      <c r="B432" s="20" t="s">
        <v>20</v>
      </c>
      <c r="C432" s="8" t="s">
        <v>455</v>
      </c>
      <c r="D432" s="21">
        <v>724003735</v>
      </c>
      <c r="E432" s="21">
        <v>2528627048</v>
      </c>
      <c r="F432" s="8" t="s">
        <v>22</v>
      </c>
      <c r="G432" s="198">
        <v>38716</v>
      </c>
      <c r="H432" s="23">
        <f t="shared" ca="1" si="6"/>
        <v>14</v>
      </c>
      <c r="I432" s="23" t="s">
        <v>53</v>
      </c>
      <c r="J432" s="24">
        <v>62194</v>
      </c>
      <c r="K432" s="25">
        <v>2</v>
      </c>
    </row>
    <row r="433" spans="1:11" ht="14.25" x14ac:dyDescent="0.45">
      <c r="A433" s="8" t="s">
        <v>610</v>
      </c>
      <c r="B433" s="20" t="s">
        <v>20</v>
      </c>
      <c r="C433" s="8" t="s">
        <v>455</v>
      </c>
      <c r="D433" s="21">
        <v>294000565</v>
      </c>
      <c r="E433" s="21">
        <v>9193744359</v>
      </c>
      <c r="F433" s="8" t="s">
        <v>22</v>
      </c>
      <c r="G433" s="198">
        <v>36940</v>
      </c>
      <c r="H433" s="23">
        <f t="shared" ca="1" si="6"/>
        <v>19</v>
      </c>
      <c r="I433" s="23" t="s">
        <v>23</v>
      </c>
      <c r="J433" s="24">
        <v>37958</v>
      </c>
      <c r="K433" s="25">
        <v>1</v>
      </c>
    </row>
    <row r="434" spans="1:11" ht="14.25" x14ac:dyDescent="0.45">
      <c r="A434" s="8" t="s">
        <v>258</v>
      </c>
      <c r="B434" s="20" t="s">
        <v>46</v>
      </c>
      <c r="C434" s="8" t="s">
        <v>455</v>
      </c>
      <c r="D434" s="21">
        <v>474007484</v>
      </c>
      <c r="E434" s="21">
        <v>9196132408</v>
      </c>
      <c r="F434" s="8" t="s">
        <v>22</v>
      </c>
      <c r="G434" s="198">
        <v>42982</v>
      </c>
      <c r="H434" s="23">
        <f t="shared" ca="1" si="6"/>
        <v>2</v>
      </c>
      <c r="I434" s="23" t="s">
        <v>23</v>
      </c>
      <c r="J434" s="24">
        <v>114869</v>
      </c>
      <c r="K434" s="25">
        <v>4</v>
      </c>
    </row>
    <row r="435" spans="1:11" ht="14.25" x14ac:dyDescent="0.45">
      <c r="A435" s="8" t="s">
        <v>263</v>
      </c>
      <c r="B435" s="20" t="s">
        <v>46</v>
      </c>
      <c r="C435" s="8" t="s">
        <v>455</v>
      </c>
      <c r="D435" s="21">
        <v>210003249</v>
      </c>
      <c r="E435" s="21">
        <v>2525780571</v>
      </c>
      <c r="F435" s="8" t="s">
        <v>33</v>
      </c>
      <c r="G435" s="198">
        <v>36624</v>
      </c>
      <c r="H435" s="23">
        <f t="shared" ca="1" si="6"/>
        <v>20</v>
      </c>
      <c r="J435" s="24">
        <v>47016</v>
      </c>
      <c r="K435" s="25">
        <v>1</v>
      </c>
    </row>
    <row r="436" spans="1:11" ht="14.25" x14ac:dyDescent="0.45">
      <c r="A436" s="8" t="s">
        <v>466</v>
      </c>
      <c r="B436" s="20" t="s">
        <v>46</v>
      </c>
      <c r="C436" s="8" t="s">
        <v>455</v>
      </c>
      <c r="D436" s="21">
        <v>868008171</v>
      </c>
      <c r="E436" s="21">
        <v>2525048978</v>
      </c>
      <c r="F436" s="8" t="s">
        <v>22</v>
      </c>
      <c r="G436" s="198">
        <v>36653</v>
      </c>
      <c r="H436" s="23">
        <f t="shared" ca="1" si="6"/>
        <v>20</v>
      </c>
      <c r="I436" s="23" t="s">
        <v>55</v>
      </c>
      <c r="J436" s="24">
        <v>108533</v>
      </c>
      <c r="K436" s="25">
        <v>2</v>
      </c>
    </row>
    <row r="437" spans="1:11" ht="14.25" x14ac:dyDescent="0.45">
      <c r="A437" s="8" t="s">
        <v>435</v>
      </c>
      <c r="B437" s="20" t="s">
        <v>59</v>
      </c>
      <c r="C437" s="8" t="s">
        <v>455</v>
      </c>
      <c r="D437" s="21">
        <v>150002247</v>
      </c>
      <c r="E437" s="21">
        <v>9198561612</v>
      </c>
      <c r="F437" s="8" t="s">
        <v>22</v>
      </c>
      <c r="G437" s="198">
        <v>36584</v>
      </c>
      <c r="H437" s="23">
        <f t="shared" ca="1" si="6"/>
        <v>20</v>
      </c>
      <c r="I437" s="23" t="s">
        <v>55</v>
      </c>
      <c r="J437" s="24">
        <v>67550</v>
      </c>
      <c r="K437" s="25">
        <v>3</v>
      </c>
    </row>
    <row r="438" spans="1:11" ht="14.25" x14ac:dyDescent="0.45">
      <c r="A438" s="8" t="s">
        <v>799</v>
      </c>
      <c r="B438" s="20" t="s">
        <v>46</v>
      </c>
      <c r="C438" s="8" t="s">
        <v>455</v>
      </c>
      <c r="D438" s="21">
        <v>881002432</v>
      </c>
      <c r="E438" s="21">
        <v>9193957018</v>
      </c>
      <c r="F438" s="8" t="s">
        <v>22</v>
      </c>
      <c r="G438" s="198">
        <v>36416</v>
      </c>
      <c r="H438" s="23">
        <f t="shared" ca="1" si="6"/>
        <v>20</v>
      </c>
      <c r="I438" s="23" t="s">
        <v>42</v>
      </c>
      <c r="J438" s="24">
        <v>97934</v>
      </c>
      <c r="K438" s="25">
        <v>1</v>
      </c>
    </row>
    <row r="439" spans="1:11" ht="14.25" x14ac:dyDescent="0.45">
      <c r="A439" s="8" t="s">
        <v>629</v>
      </c>
      <c r="B439" s="20" t="s">
        <v>59</v>
      </c>
      <c r="C439" s="8" t="s">
        <v>455</v>
      </c>
      <c r="D439" s="21">
        <v>934007306</v>
      </c>
      <c r="E439" s="21">
        <v>2525981242</v>
      </c>
      <c r="F439" s="8" t="s">
        <v>22</v>
      </c>
      <c r="G439" s="198">
        <v>36764</v>
      </c>
      <c r="H439" s="23">
        <f t="shared" ca="1" si="6"/>
        <v>19</v>
      </c>
      <c r="I439" s="23" t="s">
        <v>53</v>
      </c>
      <c r="J439" s="24">
        <v>105163</v>
      </c>
      <c r="K439" s="25">
        <v>5</v>
      </c>
    </row>
    <row r="440" spans="1:11" ht="14.25" x14ac:dyDescent="0.45">
      <c r="A440" s="8" t="s">
        <v>168</v>
      </c>
      <c r="B440" s="20" t="s">
        <v>27</v>
      </c>
      <c r="C440" s="8" t="s">
        <v>455</v>
      </c>
      <c r="D440" s="21">
        <v>761007848</v>
      </c>
      <c r="E440" s="21">
        <v>9193967339</v>
      </c>
      <c r="F440" s="8" t="s">
        <v>33</v>
      </c>
      <c r="G440" s="198">
        <v>36464</v>
      </c>
      <c r="H440" s="23">
        <f t="shared" ca="1" si="6"/>
        <v>20</v>
      </c>
      <c r="J440" s="24">
        <v>96062</v>
      </c>
      <c r="K440" s="25">
        <v>2</v>
      </c>
    </row>
    <row r="441" spans="1:11" ht="14.25" x14ac:dyDescent="0.45">
      <c r="A441" s="8" t="s">
        <v>695</v>
      </c>
      <c r="B441" s="20" t="s">
        <v>27</v>
      </c>
      <c r="C441" s="8" t="s">
        <v>455</v>
      </c>
      <c r="D441" s="21">
        <v>302004692</v>
      </c>
      <c r="E441" s="21">
        <v>2528651774</v>
      </c>
      <c r="F441" s="8" t="s">
        <v>29</v>
      </c>
      <c r="G441" s="198">
        <v>36417</v>
      </c>
      <c r="H441" s="23">
        <f t="shared" ca="1" si="6"/>
        <v>20</v>
      </c>
      <c r="I441" s="23" t="s">
        <v>23</v>
      </c>
      <c r="J441" s="24">
        <v>19346</v>
      </c>
      <c r="K441" s="25">
        <v>1</v>
      </c>
    </row>
    <row r="442" spans="1:11" ht="14.25" x14ac:dyDescent="0.45">
      <c r="A442" s="8" t="s">
        <v>147</v>
      </c>
      <c r="B442" s="20" t="s">
        <v>52</v>
      </c>
      <c r="C442" s="8" t="s">
        <v>455</v>
      </c>
      <c r="D442" s="21">
        <v>542004575</v>
      </c>
      <c r="E442" s="21">
        <v>2522172913</v>
      </c>
      <c r="F442" s="8" t="s">
        <v>22</v>
      </c>
      <c r="G442" s="198">
        <v>36550</v>
      </c>
      <c r="H442" s="23">
        <f t="shared" ca="1" si="6"/>
        <v>20</v>
      </c>
      <c r="I442" s="23" t="s">
        <v>23</v>
      </c>
      <c r="J442" s="24">
        <v>125323</v>
      </c>
      <c r="K442" s="25">
        <v>3</v>
      </c>
    </row>
    <row r="443" spans="1:11" ht="14.25" x14ac:dyDescent="0.45">
      <c r="A443" s="8" t="s">
        <v>155</v>
      </c>
      <c r="B443" s="20" t="s">
        <v>46</v>
      </c>
      <c r="C443" s="8" t="s">
        <v>455</v>
      </c>
      <c r="D443" s="21">
        <v>555008765</v>
      </c>
      <c r="E443" s="21">
        <v>2524618773</v>
      </c>
      <c r="F443" s="8" t="s">
        <v>22</v>
      </c>
      <c r="G443" s="198">
        <v>36462</v>
      </c>
      <c r="H443" s="23">
        <f t="shared" ca="1" si="6"/>
        <v>20</v>
      </c>
      <c r="I443" s="23" t="s">
        <v>23</v>
      </c>
      <c r="J443" s="24">
        <v>127944</v>
      </c>
      <c r="K443" s="25">
        <v>3</v>
      </c>
    </row>
    <row r="444" spans="1:11" ht="14.25" x14ac:dyDescent="0.45">
      <c r="A444" s="8" t="s">
        <v>107</v>
      </c>
      <c r="B444" s="20" t="s">
        <v>37</v>
      </c>
      <c r="C444" s="8" t="s">
        <v>455</v>
      </c>
      <c r="D444" s="21">
        <v>297006507</v>
      </c>
      <c r="E444" s="21">
        <v>9197312659</v>
      </c>
      <c r="F444" s="8" t="s">
        <v>22</v>
      </c>
      <c r="G444" s="198">
        <v>36840</v>
      </c>
      <c r="H444" s="23">
        <f t="shared" ca="1" si="6"/>
        <v>19</v>
      </c>
      <c r="I444" s="23" t="s">
        <v>38</v>
      </c>
      <c r="J444" s="24">
        <v>112090</v>
      </c>
      <c r="K444" s="25">
        <v>2</v>
      </c>
    </row>
    <row r="445" spans="1:11" ht="14.25" x14ac:dyDescent="0.45">
      <c r="A445" s="8" t="s">
        <v>282</v>
      </c>
      <c r="B445" s="20" t="s">
        <v>59</v>
      </c>
      <c r="C445" s="8" t="s">
        <v>455</v>
      </c>
      <c r="D445" s="21">
        <v>931007751</v>
      </c>
      <c r="E445" s="21">
        <v>9194471952</v>
      </c>
      <c r="F445" s="8" t="s">
        <v>22</v>
      </c>
      <c r="G445" s="198">
        <v>36817</v>
      </c>
      <c r="H445" s="23">
        <f t="shared" ca="1" si="6"/>
        <v>19</v>
      </c>
      <c r="I445" s="23" t="s">
        <v>23</v>
      </c>
      <c r="J445" s="24">
        <v>37195</v>
      </c>
      <c r="K445" s="25">
        <v>5</v>
      </c>
    </row>
    <row r="446" spans="1:11" ht="14.25" x14ac:dyDescent="0.45">
      <c r="A446" s="8" t="s">
        <v>285</v>
      </c>
      <c r="B446" s="20" t="s">
        <v>52</v>
      </c>
      <c r="C446" s="8" t="s">
        <v>455</v>
      </c>
      <c r="D446" s="21">
        <v>577009513</v>
      </c>
      <c r="E446" s="21">
        <v>9193199265</v>
      </c>
      <c r="F446" s="8" t="s">
        <v>22</v>
      </c>
      <c r="G446" s="198">
        <v>36892</v>
      </c>
      <c r="H446" s="23">
        <f t="shared" ca="1" si="6"/>
        <v>19</v>
      </c>
      <c r="I446" s="23" t="s">
        <v>53</v>
      </c>
      <c r="J446" s="24">
        <v>90835</v>
      </c>
      <c r="K446" s="25">
        <v>5</v>
      </c>
    </row>
    <row r="447" spans="1:11" ht="14.25" x14ac:dyDescent="0.45">
      <c r="A447" s="8" t="s">
        <v>551</v>
      </c>
      <c r="B447" s="20" t="s">
        <v>20</v>
      </c>
      <c r="C447" s="8" t="s">
        <v>455</v>
      </c>
      <c r="D447" s="21">
        <v>869004136</v>
      </c>
      <c r="E447" s="21">
        <v>9193640748</v>
      </c>
      <c r="F447" s="8" t="s">
        <v>22</v>
      </c>
      <c r="G447" s="198">
        <v>36490</v>
      </c>
      <c r="H447" s="23">
        <f t="shared" ca="1" si="6"/>
        <v>20</v>
      </c>
      <c r="I447" s="23" t="s">
        <v>53</v>
      </c>
      <c r="J447" s="24">
        <v>62510</v>
      </c>
      <c r="K447" s="25">
        <v>1</v>
      </c>
    </row>
    <row r="448" spans="1:11" ht="14.25" x14ac:dyDescent="0.45">
      <c r="A448" s="8" t="s">
        <v>556</v>
      </c>
      <c r="B448" s="20" t="s">
        <v>46</v>
      </c>
      <c r="C448" s="8" t="s">
        <v>455</v>
      </c>
      <c r="D448" s="21">
        <v>824006378</v>
      </c>
      <c r="E448" s="21">
        <v>9196335284</v>
      </c>
      <c r="F448" s="8" t="s">
        <v>22</v>
      </c>
      <c r="G448" s="198">
        <v>36483</v>
      </c>
      <c r="H448" s="23">
        <f t="shared" ca="1" si="6"/>
        <v>20</v>
      </c>
      <c r="I448" s="23" t="s">
        <v>55</v>
      </c>
      <c r="J448" s="24">
        <v>96811</v>
      </c>
      <c r="K448" s="25">
        <v>4</v>
      </c>
    </row>
    <row r="449" spans="1:11" ht="14.25" x14ac:dyDescent="0.45">
      <c r="A449" s="8" t="s">
        <v>637</v>
      </c>
      <c r="B449" s="20" t="s">
        <v>59</v>
      </c>
      <c r="C449" s="8" t="s">
        <v>455</v>
      </c>
      <c r="D449" s="21">
        <v>803006506</v>
      </c>
      <c r="E449" s="21">
        <v>2526920236</v>
      </c>
      <c r="F449" s="8" t="s">
        <v>22</v>
      </c>
      <c r="G449" s="198">
        <v>36744</v>
      </c>
      <c r="H449" s="23">
        <f t="shared" ca="1" si="6"/>
        <v>19</v>
      </c>
      <c r="I449" s="23" t="s">
        <v>42</v>
      </c>
      <c r="J449" s="24">
        <v>112248</v>
      </c>
      <c r="K449" s="25">
        <v>4</v>
      </c>
    </row>
    <row r="450" spans="1:11" ht="14.25" x14ac:dyDescent="0.45">
      <c r="A450" s="8" t="s">
        <v>558</v>
      </c>
      <c r="B450" s="20" t="s">
        <v>46</v>
      </c>
      <c r="C450" s="8" t="s">
        <v>455</v>
      </c>
      <c r="D450" s="21">
        <v>248000119</v>
      </c>
      <c r="E450" s="21">
        <v>2521711684</v>
      </c>
      <c r="F450" s="8" t="s">
        <v>22</v>
      </c>
      <c r="G450" s="198">
        <v>36590</v>
      </c>
      <c r="H450" s="23">
        <f t="shared" ref="H450:H513" ca="1" si="7">DATEDIF(G450,TODAY(),"Y")</f>
        <v>20</v>
      </c>
      <c r="I450" s="23" t="s">
        <v>23</v>
      </c>
      <c r="J450" s="24">
        <v>98669</v>
      </c>
      <c r="K450" s="25">
        <v>5</v>
      </c>
    </row>
    <row r="451" spans="1:11" ht="14.25" x14ac:dyDescent="0.45">
      <c r="A451" s="8" t="s">
        <v>800</v>
      </c>
      <c r="B451" s="20" t="s">
        <v>52</v>
      </c>
      <c r="C451" s="8" t="s">
        <v>455</v>
      </c>
      <c r="D451" s="21">
        <v>213001822</v>
      </c>
      <c r="E451" s="21">
        <v>2521780498</v>
      </c>
      <c r="F451" s="8" t="s">
        <v>33</v>
      </c>
      <c r="G451" s="198">
        <v>36665</v>
      </c>
      <c r="H451" s="23">
        <f t="shared" ca="1" si="7"/>
        <v>20</v>
      </c>
      <c r="J451" s="24">
        <v>91195</v>
      </c>
      <c r="K451" s="25">
        <v>4</v>
      </c>
    </row>
    <row r="452" spans="1:11" ht="14.25" x14ac:dyDescent="0.45">
      <c r="A452" s="8" t="s">
        <v>505</v>
      </c>
      <c r="B452" s="20" t="s">
        <v>59</v>
      </c>
      <c r="C452" s="8" t="s">
        <v>455</v>
      </c>
      <c r="D452" s="21">
        <v>839009522</v>
      </c>
      <c r="E452" s="21">
        <v>9195512521</v>
      </c>
      <c r="F452" s="8" t="s">
        <v>22</v>
      </c>
      <c r="G452" s="198">
        <v>43558</v>
      </c>
      <c r="H452" s="23">
        <f t="shared" ca="1" si="7"/>
        <v>1</v>
      </c>
      <c r="I452" s="23" t="s">
        <v>23</v>
      </c>
      <c r="J452" s="24">
        <v>107323</v>
      </c>
      <c r="K452" s="25">
        <v>5</v>
      </c>
    </row>
    <row r="453" spans="1:11" ht="14.25" x14ac:dyDescent="0.45">
      <c r="A453" s="8" t="s">
        <v>309</v>
      </c>
      <c r="B453" s="20" t="s">
        <v>59</v>
      </c>
      <c r="C453" s="8" t="s">
        <v>455</v>
      </c>
      <c r="D453" s="21">
        <v>948002103</v>
      </c>
      <c r="E453" s="21">
        <v>9197430732</v>
      </c>
      <c r="F453" s="8" t="s">
        <v>28</v>
      </c>
      <c r="G453" s="198">
        <v>39521</v>
      </c>
      <c r="H453" s="23">
        <f t="shared" ca="1" si="7"/>
        <v>12</v>
      </c>
      <c r="J453" s="24">
        <v>57260</v>
      </c>
      <c r="K453" s="25">
        <v>1</v>
      </c>
    </row>
    <row r="454" spans="1:11" ht="14.25" x14ac:dyDescent="0.45">
      <c r="A454" s="8" t="s">
        <v>412</v>
      </c>
      <c r="B454" s="20" t="s">
        <v>59</v>
      </c>
      <c r="C454" s="8" t="s">
        <v>455</v>
      </c>
      <c r="D454" s="21">
        <v>960007007</v>
      </c>
      <c r="E454" s="21">
        <v>9194694995</v>
      </c>
      <c r="F454" s="8" t="s">
        <v>33</v>
      </c>
      <c r="G454" s="198">
        <v>39294</v>
      </c>
      <c r="H454" s="23">
        <f t="shared" ca="1" si="7"/>
        <v>13</v>
      </c>
      <c r="J454" s="24">
        <v>43632</v>
      </c>
      <c r="K454" s="25">
        <v>1</v>
      </c>
    </row>
    <row r="455" spans="1:11" ht="14.25" x14ac:dyDescent="0.45">
      <c r="A455" s="8" t="s">
        <v>321</v>
      </c>
      <c r="B455" s="20" t="s">
        <v>46</v>
      </c>
      <c r="C455" s="8" t="s">
        <v>455</v>
      </c>
      <c r="D455" s="21">
        <v>489003842</v>
      </c>
      <c r="E455" s="21">
        <v>2521658481</v>
      </c>
      <c r="F455" s="8" t="s">
        <v>29</v>
      </c>
      <c r="G455" s="198">
        <v>37526</v>
      </c>
      <c r="H455" s="23">
        <f t="shared" ca="1" si="7"/>
        <v>17</v>
      </c>
      <c r="I455" s="23" t="s">
        <v>53</v>
      </c>
      <c r="J455" s="24">
        <v>41767</v>
      </c>
      <c r="K455" s="25">
        <v>1</v>
      </c>
    </row>
    <row r="456" spans="1:11" ht="14.25" x14ac:dyDescent="0.45">
      <c r="A456" s="8" t="s">
        <v>36</v>
      </c>
      <c r="B456" s="20" t="s">
        <v>20</v>
      </c>
      <c r="C456" s="8" t="s">
        <v>455</v>
      </c>
      <c r="D456" s="21">
        <v>972001650</v>
      </c>
      <c r="E456" s="21">
        <v>2525236892</v>
      </c>
      <c r="F456" s="8" t="s">
        <v>29</v>
      </c>
      <c r="G456" s="198">
        <v>40553</v>
      </c>
      <c r="H456" s="23">
        <f t="shared" ca="1" si="7"/>
        <v>9</v>
      </c>
      <c r="I456" s="23" t="s">
        <v>23</v>
      </c>
      <c r="J456" s="24">
        <v>48686</v>
      </c>
      <c r="K456" s="25">
        <v>5</v>
      </c>
    </row>
    <row r="457" spans="1:11" ht="14.25" x14ac:dyDescent="0.45">
      <c r="A457" s="8" t="s">
        <v>721</v>
      </c>
      <c r="B457" s="20" t="s">
        <v>59</v>
      </c>
      <c r="C457" s="8" t="s">
        <v>455</v>
      </c>
      <c r="D457" s="21">
        <v>272004784</v>
      </c>
      <c r="E457" s="21">
        <v>9191162663</v>
      </c>
      <c r="F457" s="8" t="s">
        <v>28</v>
      </c>
      <c r="G457" s="198">
        <v>39125</v>
      </c>
      <c r="H457" s="23">
        <f t="shared" ca="1" si="7"/>
        <v>13</v>
      </c>
      <c r="J457" s="24">
        <v>31174</v>
      </c>
      <c r="K457" s="25">
        <v>2</v>
      </c>
    </row>
    <row r="458" spans="1:11" ht="14.25" x14ac:dyDescent="0.45">
      <c r="A458" s="8" t="s">
        <v>208</v>
      </c>
      <c r="B458" s="20" t="s">
        <v>46</v>
      </c>
      <c r="C458" s="8" t="s">
        <v>455</v>
      </c>
      <c r="D458" s="21">
        <v>842004592</v>
      </c>
      <c r="E458" s="21">
        <v>2527345539</v>
      </c>
      <c r="F458" s="8" t="s">
        <v>28</v>
      </c>
      <c r="G458" s="198">
        <v>36877</v>
      </c>
      <c r="H458" s="23">
        <f t="shared" ca="1" si="7"/>
        <v>19</v>
      </c>
      <c r="J458" s="24">
        <v>48257</v>
      </c>
      <c r="K458" s="25">
        <v>4</v>
      </c>
    </row>
    <row r="459" spans="1:11" ht="14.25" x14ac:dyDescent="0.45">
      <c r="A459" s="8" t="s">
        <v>724</v>
      </c>
      <c r="B459" s="20" t="s">
        <v>59</v>
      </c>
      <c r="C459" s="8" t="s">
        <v>455</v>
      </c>
      <c r="D459" s="21">
        <v>972006665</v>
      </c>
      <c r="E459" s="21">
        <v>2526007063</v>
      </c>
      <c r="F459" s="8" t="s">
        <v>22</v>
      </c>
      <c r="G459" s="198">
        <v>36538</v>
      </c>
      <c r="H459" s="23">
        <f t="shared" ca="1" si="7"/>
        <v>20</v>
      </c>
      <c r="I459" s="23" t="s">
        <v>53</v>
      </c>
      <c r="J459" s="24">
        <v>124128</v>
      </c>
      <c r="K459" s="25">
        <v>3</v>
      </c>
    </row>
    <row r="460" spans="1:11" ht="14.25" x14ac:dyDescent="0.45">
      <c r="A460" s="8" t="s">
        <v>210</v>
      </c>
      <c r="B460" s="20" t="s">
        <v>46</v>
      </c>
      <c r="C460" s="8" t="s">
        <v>455</v>
      </c>
      <c r="D460" s="21">
        <v>365009498</v>
      </c>
      <c r="E460" s="21">
        <v>2523575849</v>
      </c>
      <c r="F460" s="8" t="s">
        <v>22</v>
      </c>
      <c r="G460" s="198">
        <v>39977</v>
      </c>
      <c r="H460" s="23">
        <f t="shared" ca="1" si="7"/>
        <v>11</v>
      </c>
      <c r="I460" s="23" t="s">
        <v>23</v>
      </c>
      <c r="J460" s="24">
        <v>67766</v>
      </c>
      <c r="K460" s="25">
        <v>4</v>
      </c>
    </row>
    <row r="461" spans="1:11" ht="14.25" x14ac:dyDescent="0.45">
      <c r="A461" s="8" t="s">
        <v>227</v>
      </c>
      <c r="B461" s="20" t="s">
        <v>46</v>
      </c>
      <c r="C461" s="8" t="s">
        <v>455</v>
      </c>
      <c r="D461" s="21">
        <v>619005100</v>
      </c>
      <c r="E461" s="21">
        <v>9194629606</v>
      </c>
      <c r="F461" s="8" t="s">
        <v>22</v>
      </c>
      <c r="G461" s="198">
        <v>39840</v>
      </c>
      <c r="H461" s="23">
        <f t="shared" ca="1" si="7"/>
        <v>11</v>
      </c>
      <c r="I461" s="23" t="s">
        <v>42</v>
      </c>
      <c r="J461" s="24">
        <v>39686</v>
      </c>
      <c r="K461" s="25">
        <v>2</v>
      </c>
    </row>
    <row r="462" spans="1:11" ht="14.25" x14ac:dyDescent="0.45">
      <c r="A462" s="8" t="s">
        <v>214</v>
      </c>
      <c r="B462" s="20" t="s">
        <v>27</v>
      </c>
      <c r="C462" s="8" t="s">
        <v>455</v>
      </c>
      <c r="D462" s="21">
        <v>120009503</v>
      </c>
      <c r="E462" s="21">
        <v>9196069116</v>
      </c>
      <c r="F462" s="8" t="s">
        <v>29</v>
      </c>
      <c r="G462" s="198">
        <v>38473</v>
      </c>
      <c r="H462" s="23">
        <f t="shared" ca="1" si="7"/>
        <v>15</v>
      </c>
      <c r="I462" s="23" t="s">
        <v>55</v>
      </c>
      <c r="J462" s="24">
        <v>68774</v>
      </c>
      <c r="K462" s="25">
        <v>3</v>
      </c>
    </row>
    <row r="463" spans="1:11" ht="14.25" x14ac:dyDescent="0.45">
      <c r="A463" s="8" t="s">
        <v>340</v>
      </c>
      <c r="B463" s="20" t="s">
        <v>46</v>
      </c>
      <c r="C463" s="8" t="s">
        <v>455</v>
      </c>
      <c r="D463" s="21">
        <v>145000921</v>
      </c>
      <c r="E463" s="21">
        <v>2525227751</v>
      </c>
      <c r="F463" s="8" t="s">
        <v>22</v>
      </c>
      <c r="G463" s="198">
        <v>43742</v>
      </c>
      <c r="H463" s="23">
        <f t="shared" ca="1" si="7"/>
        <v>0</v>
      </c>
      <c r="I463" s="23" t="s">
        <v>38</v>
      </c>
      <c r="J463" s="24">
        <v>73426</v>
      </c>
      <c r="K463" s="25">
        <v>4</v>
      </c>
    </row>
    <row r="464" spans="1:11" ht="14.25" x14ac:dyDescent="0.45">
      <c r="A464" s="8" t="s">
        <v>126</v>
      </c>
      <c r="B464" s="20" t="s">
        <v>20</v>
      </c>
      <c r="C464" s="8" t="s">
        <v>455</v>
      </c>
      <c r="D464" s="21">
        <v>847001774</v>
      </c>
      <c r="E464" s="21">
        <v>2522881600</v>
      </c>
      <c r="F464" s="8" t="s">
        <v>22</v>
      </c>
      <c r="G464" s="198">
        <v>38293</v>
      </c>
      <c r="H464" s="23">
        <f t="shared" ca="1" si="7"/>
        <v>15</v>
      </c>
      <c r="I464" s="23" t="s">
        <v>55</v>
      </c>
      <c r="J464" s="24">
        <v>116467</v>
      </c>
      <c r="K464" s="25">
        <v>1</v>
      </c>
    </row>
    <row r="465" spans="1:11" ht="14.25" x14ac:dyDescent="0.45">
      <c r="A465" s="8" t="s">
        <v>344</v>
      </c>
      <c r="B465" s="20" t="s">
        <v>37</v>
      </c>
      <c r="C465" s="8" t="s">
        <v>455</v>
      </c>
      <c r="D465" s="21">
        <v>443008477</v>
      </c>
      <c r="E465" s="21">
        <v>9198624601</v>
      </c>
      <c r="F465" s="8" t="s">
        <v>22</v>
      </c>
      <c r="G465" s="198">
        <v>42027</v>
      </c>
      <c r="H465" s="23">
        <f t="shared" ca="1" si="7"/>
        <v>5</v>
      </c>
      <c r="I465" s="23" t="s">
        <v>53</v>
      </c>
      <c r="J465" s="24">
        <v>115330</v>
      </c>
      <c r="K465" s="25">
        <v>2</v>
      </c>
    </row>
    <row r="466" spans="1:11" ht="14.25" x14ac:dyDescent="0.45">
      <c r="A466" s="8" t="s">
        <v>346</v>
      </c>
      <c r="B466" s="20" t="s">
        <v>52</v>
      </c>
      <c r="C466" s="8" t="s">
        <v>455</v>
      </c>
      <c r="D466" s="21">
        <v>291003431</v>
      </c>
      <c r="E466" s="21">
        <v>2525866679</v>
      </c>
      <c r="F466" s="8" t="s">
        <v>33</v>
      </c>
      <c r="G466" s="198">
        <v>37365</v>
      </c>
      <c r="H466" s="23">
        <f t="shared" ca="1" si="7"/>
        <v>18</v>
      </c>
      <c r="J466" s="24">
        <v>77760</v>
      </c>
      <c r="K466" s="25">
        <v>3</v>
      </c>
    </row>
    <row r="467" spans="1:11" ht="14.25" x14ac:dyDescent="0.45">
      <c r="A467" s="8" t="s">
        <v>656</v>
      </c>
      <c r="B467" s="20" t="s">
        <v>27</v>
      </c>
      <c r="C467" s="8" t="s">
        <v>455</v>
      </c>
      <c r="D467" s="21">
        <v>551002018</v>
      </c>
      <c r="E467" s="21">
        <v>2525796953</v>
      </c>
      <c r="F467" s="8" t="s">
        <v>22</v>
      </c>
      <c r="G467" s="198">
        <v>37782</v>
      </c>
      <c r="H467" s="23">
        <f t="shared" ca="1" si="7"/>
        <v>17</v>
      </c>
      <c r="I467" s="23" t="s">
        <v>23</v>
      </c>
      <c r="J467" s="24">
        <v>96250</v>
      </c>
      <c r="K467" s="25">
        <v>4</v>
      </c>
    </row>
    <row r="468" spans="1:11" ht="14.25" x14ac:dyDescent="0.45">
      <c r="A468" s="8" t="s">
        <v>512</v>
      </c>
      <c r="B468" s="20" t="s">
        <v>37</v>
      </c>
      <c r="C468" s="8" t="s">
        <v>455</v>
      </c>
      <c r="D468" s="21">
        <v>851000058</v>
      </c>
      <c r="E468" s="21">
        <v>9196012031</v>
      </c>
      <c r="F468" s="8" t="s">
        <v>29</v>
      </c>
      <c r="G468" s="198">
        <v>38605</v>
      </c>
      <c r="H468" s="23">
        <f t="shared" ca="1" si="7"/>
        <v>14</v>
      </c>
      <c r="I468" s="23" t="s">
        <v>23</v>
      </c>
      <c r="J468" s="24">
        <v>24372</v>
      </c>
      <c r="K468" s="25">
        <v>1</v>
      </c>
    </row>
    <row r="469" spans="1:11" ht="14.25" x14ac:dyDescent="0.45">
      <c r="A469" s="8" t="s">
        <v>422</v>
      </c>
      <c r="B469" s="20" t="s">
        <v>20</v>
      </c>
      <c r="C469" s="8" t="s">
        <v>455</v>
      </c>
      <c r="D469" s="21">
        <v>623003805</v>
      </c>
      <c r="E469" s="21">
        <v>9192602559</v>
      </c>
      <c r="F469" s="8" t="s">
        <v>28</v>
      </c>
      <c r="G469" s="198">
        <v>38030</v>
      </c>
      <c r="H469" s="23">
        <f t="shared" ca="1" si="7"/>
        <v>16</v>
      </c>
      <c r="J469" s="24">
        <v>21680</v>
      </c>
      <c r="K469" s="25">
        <v>5</v>
      </c>
    </row>
    <row r="470" spans="1:11" ht="14.25" x14ac:dyDescent="0.45">
      <c r="A470" s="8" t="s">
        <v>660</v>
      </c>
      <c r="B470" s="20" t="s">
        <v>59</v>
      </c>
      <c r="C470" s="8" t="s">
        <v>455</v>
      </c>
      <c r="D470" s="21">
        <v>816007187</v>
      </c>
      <c r="E470" s="21">
        <v>9195520461</v>
      </c>
      <c r="F470" s="8" t="s">
        <v>28</v>
      </c>
      <c r="G470" s="198">
        <v>41152</v>
      </c>
      <c r="H470" s="23">
        <f t="shared" ca="1" si="7"/>
        <v>7</v>
      </c>
      <c r="J470" s="24">
        <v>13219</v>
      </c>
      <c r="K470" s="25">
        <v>3</v>
      </c>
    </row>
    <row r="471" spans="1:11" ht="14.25" x14ac:dyDescent="0.45">
      <c r="A471" s="8" t="s">
        <v>662</v>
      </c>
      <c r="B471" s="20" t="s">
        <v>27</v>
      </c>
      <c r="C471" s="8" t="s">
        <v>455</v>
      </c>
      <c r="D471" s="21">
        <v>719005738</v>
      </c>
      <c r="E471" s="21">
        <v>9195750692</v>
      </c>
      <c r="F471" s="8" t="s">
        <v>33</v>
      </c>
      <c r="G471" s="198">
        <v>36814</v>
      </c>
      <c r="H471" s="23">
        <f t="shared" ca="1" si="7"/>
        <v>19</v>
      </c>
      <c r="J471" s="24">
        <v>56794</v>
      </c>
      <c r="K471" s="25">
        <v>4</v>
      </c>
    </row>
    <row r="472" spans="1:11" ht="14.25" x14ac:dyDescent="0.45">
      <c r="A472" s="8" t="s">
        <v>668</v>
      </c>
      <c r="B472" s="20" t="s">
        <v>27</v>
      </c>
      <c r="C472" s="8" t="s">
        <v>455</v>
      </c>
      <c r="D472" s="21">
        <v>711005298</v>
      </c>
      <c r="E472" s="21">
        <v>2528359862</v>
      </c>
      <c r="F472" s="8" t="s">
        <v>33</v>
      </c>
      <c r="G472" s="198">
        <v>42750</v>
      </c>
      <c r="H472" s="23">
        <f t="shared" ca="1" si="7"/>
        <v>3</v>
      </c>
      <c r="J472" s="24">
        <v>121392</v>
      </c>
      <c r="K472" s="25">
        <v>1</v>
      </c>
    </row>
    <row r="473" spans="1:11" ht="14.25" x14ac:dyDescent="0.45">
      <c r="A473" s="8" t="s">
        <v>234</v>
      </c>
      <c r="B473" s="20" t="s">
        <v>46</v>
      </c>
      <c r="C473" s="8" t="s">
        <v>498</v>
      </c>
      <c r="D473" s="21">
        <v>852000023</v>
      </c>
      <c r="E473" s="21">
        <v>9195506190</v>
      </c>
      <c r="F473" s="8" t="s">
        <v>29</v>
      </c>
      <c r="G473" s="198">
        <v>39684</v>
      </c>
      <c r="H473" s="23">
        <f t="shared" ca="1" si="7"/>
        <v>11</v>
      </c>
      <c r="I473" s="23" t="s">
        <v>38</v>
      </c>
      <c r="J473" s="24">
        <v>35734</v>
      </c>
      <c r="K473" s="25">
        <v>1</v>
      </c>
    </row>
    <row r="474" spans="1:11" ht="14.25" x14ac:dyDescent="0.45">
      <c r="A474" s="8" t="s">
        <v>431</v>
      </c>
      <c r="B474" s="20" t="s">
        <v>59</v>
      </c>
      <c r="C474" s="8" t="s">
        <v>498</v>
      </c>
      <c r="D474" s="21">
        <v>134007291</v>
      </c>
      <c r="E474" s="21">
        <v>2525536623</v>
      </c>
      <c r="F474" s="8" t="s">
        <v>22</v>
      </c>
      <c r="G474" s="198">
        <v>41727</v>
      </c>
      <c r="H474" s="23">
        <f t="shared" ca="1" si="7"/>
        <v>6</v>
      </c>
      <c r="I474" s="23" t="s">
        <v>23</v>
      </c>
      <c r="J474" s="24">
        <v>46944</v>
      </c>
      <c r="K474" s="25">
        <v>5</v>
      </c>
    </row>
    <row r="475" spans="1:11" ht="14.25" x14ac:dyDescent="0.45">
      <c r="A475" s="8" t="s">
        <v>246</v>
      </c>
      <c r="B475" s="20" t="s">
        <v>46</v>
      </c>
      <c r="C475" s="8" t="s">
        <v>498</v>
      </c>
      <c r="D475" s="21">
        <v>285005419</v>
      </c>
      <c r="E475" s="21">
        <v>9197904981</v>
      </c>
      <c r="F475" s="8" t="s">
        <v>28</v>
      </c>
      <c r="G475" s="198">
        <v>36471</v>
      </c>
      <c r="H475" s="23">
        <f t="shared" ca="1" si="7"/>
        <v>20</v>
      </c>
      <c r="J475" s="24">
        <v>47854</v>
      </c>
      <c r="K475" s="25">
        <v>4</v>
      </c>
    </row>
    <row r="476" spans="1:11" ht="14.25" x14ac:dyDescent="0.45">
      <c r="A476" s="8" t="s">
        <v>74</v>
      </c>
      <c r="B476" s="20" t="s">
        <v>20</v>
      </c>
      <c r="C476" s="8" t="s">
        <v>498</v>
      </c>
      <c r="D476" s="21">
        <v>671000508</v>
      </c>
      <c r="E476" s="21">
        <v>2528385730</v>
      </c>
      <c r="F476" s="8" t="s">
        <v>29</v>
      </c>
      <c r="G476" s="198">
        <v>43708</v>
      </c>
      <c r="H476" s="23">
        <f t="shared" ca="1" si="7"/>
        <v>0</v>
      </c>
      <c r="I476" s="23" t="s">
        <v>42</v>
      </c>
      <c r="J476" s="24">
        <v>57053</v>
      </c>
      <c r="K476" s="25">
        <v>5</v>
      </c>
    </row>
    <row r="477" spans="1:11" ht="14.25" x14ac:dyDescent="0.45">
      <c r="A477" s="8" t="s">
        <v>276</v>
      </c>
      <c r="B477" s="20" t="s">
        <v>37</v>
      </c>
      <c r="C477" s="8" t="s">
        <v>498</v>
      </c>
      <c r="D477" s="21">
        <v>710000589</v>
      </c>
      <c r="E477" s="21">
        <v>2526104400</v>
      </c>
      <c r="F477" s="8" t="s">
        <v>22</v>
      </c>
      <c r="G477" s="198">
        <v>42094</v>
      </c>
      <c r="H477" s="23">
        <f t="shared" ca="1" si="7"/>
        <v>5</v>
      </c>
      <c r="I477" s="23" t="s">
        <v>53</v>
      </c>
      <c r="J477" s="24">
        <v>62078</v>
      </c>
      <c r="K477" s="25">
        <v>2</v>
      </c>
    </row>
    <row r="478" spans="1:11" ht="14.25" x14ac:dyDescent="0.45">
      <c r="A478" s="8" t="s">
        <v>548</v>
      </c>
      <c r="B478" s="20" t="s">
        <v>46</v>
      </c>
      <c r="C478" s="8" t="s">
        <v>498</v>
      </c>
      <c r="D478" s="21">
        <v>174003231</v>
      </c>
      <c r="E478" s="21">
        <v>9196733291</v>
      </c>
      <c r="F478" s="8" t="s">
        <v>22</v>
      </c>
      <c r="G478" s="198">
        <v>42351</v>
      </c>
      <c r="H478" s="23">
        <f t="shared" ca="1" si="7"/>
        <v>4</v>
      </c>
      <c r="I478" s="23" t="s">
        <v>23</v>
      </c>
      <c r="J478" s="24">
        <v>58954</v>
      </c>
      <c r="K478" s="25">
        <v>3</v>
      </c>
    </row>
    <row r="479" spans="1:11" ht="14.25" x14ac:dyDescent="0.45">
      <c r="A479" s="8" t="s">
        <v>632</v>
      </c>
      <c r="B479" s="20" t="s">
        <v>46</v>
      </c>
      <c r="C479" s="8" t="s">
        <v>498</v>
      </c>
      <c r="D479" s="21">
        <v>198004686</v>
      </c>
      <c r="E479" s="21">
        <v>2523355100</v>
      </c>
      <c r="F479" s="8" t="s">
        <v>22</v>
      </c>
      <c r="G479" s="198">
        <v>38920</v>
      </c>
      <c r="H479" s="23">
        <f t="shared" ca="1" si="7"/>
        <v>14</v>
      </c>
      <c r="I479" s="23" t="s">
        <v>23</v>
      </c>
      <c r="J479" s="24">
        <v>103291</v>
      </c>
      <c r="K479" s="25">
        <v>1</v>
      </c>
    </row>
    <row r="480" spans="1:11" ht="14.25" x14ac:dyDescent="0.45">
      <c r="A480" s="8" t="s">
        <v>157</v>
      </c>
      <c r="B480" s="20" t="s">
        <v>46</v>
      </c>
      <c r="C480" s="8" t="s">
        <v>498</v>
      </c>
      <c r="D480" s="21">
        <v>292003795</v>
      </c>
      <c r="E480" s="21">
        <v>9195990139</v>
      </c>
      <c r="F480" s="8" t="s">
        <v>22</v>
      </c>
      <c r="G480" s="198">
        <v>39262</v>
      </c>
      <c r="H480" s="23">
        <f t="shared" ca="1" si="7"/>
        <v>13</v>
      </c>
      <c r="I480" s="23" t="s">
        <v>23</v>
      </c>
      <c r="J480" s="24">
        <v>126648</v>
      </c>
      <c r="K480" s="25">
        <v>4</v>
      </c>
    </row>
    <row r="481" spans="1:11" ht="14.25" x14ac:dyDescent="0.45">
      <c r="A481" s="8" t="s">
        <v>170</v>
      </c>
      <c r="B481" s="20" t="s">
        <v>27</v>
      </c>
      <c r="C481" s="8" t="s">
        <v>498</v>
      </c>
      <c r="D481" s="21">
        <v>264000848</v>
      </c>
      <c r="E481" s="21">
        <v>9195012757</v>
      </c>
      <c r="F481" s="8" t="s">
        <v>33</v>
      </c>
      <c r="G481" s="198">
        <v>38997</v>
      </c>
      <c r="H481" s="23">
        <f t="shared" ca="1" si="7"/>
        <v>13</v>
      </c>
      <c r="J481" s="24">
        <v>70661</v>
      </c>
      <c r="K481" s="25">
        <v>3</v>
      </c>
    </row>
    <row r="482" spans="1:11" ht="14.25" x14ac:dyDescent="0.45">
      <c r="A482" s="8" t="s">
        <v>715</v>
      </c>
      <c r="B482" s="20" t="s">
        <v>59</v>
      </c>
      <c r="C482" s="8" t="s">
        <v>498</v>
      </c>
      <c r="D482" s="21">
        <v>967006310</v>
      </c>
      <c r="E482" s="21">
        <v>9196100410</v>
      </c>
      <c r="F482" s="8" t="s">
        <v>22</v>
      </c>
      <c r="G482" s="198">
        <v>37473</v>
      </c>
      <c r="H482" s="23">
        <f t="shared" ca="1" si="7"/>
        <v>18</v>
      </c>
      <c r="I482" s="23" t="s">
        <v>55</v>
      </c>
      <c r="J482" s="24">
        <v>50861</v>
      </c>
      <c r="K482" s="25">
        <v>3</v>
      </c>
    </row>
    <row r="483" spans="1:11" ht="14.25" x14ac:dyDescent="0.45">
      <c r="A483" s="8" t="s">
        <v>226</v>
      </c>
      <c r="B483" s="20" t="s">
        <v>46</v>
      </c>
      <c r="C483" s="8" t="s">
        <v>498</v>
      </c>
      <c r="D483" s="21">
        <v>219000602</v>
      </c>
      <c r="E483" s="21">
        <v>9197429525</v>
      </c>
      <c r="F483" s="8" t="s">
        <v>29</v>
      </c>
      <c r="G483" s="198">
        <v>36432</v>
      </c>
      <c r="H483" s="23">
        <f t="shared" ca="1" si="7"/>
        <v>20</v>
      </c>
      <c r="I483" s="23" t="s">
        <v>55</v>
      </c>
      <c r="J483" s="24">
        <v>23062</v>
      </c>
      <c r="K483" s="25">
        <v>3</v>
      </c>
    </row>
    <row r="484" spans="1:11" ht="14.25" x14ac:dyDescent="0.45">
      <c r="A484" s="8" t="s">
        <v>228</v>
      </c>
      <c r="B484" s="20" t="s">
        <v>59</v>
      </c>
      <c r="C484" s="8" t="s">
        <v>498</v>
      </c>
      <c r="D484" s="21">
        <v>763008183</v>
      </c>
      <c r="E484" s="21">
        <v>2522581491</v>
      </c>
      <c r="F484" s="8" t="s">
        <v>22</v>
      </c>
      <c r="G484" s="198">
        <v>37253</v>
      </c>
      <c r="H484" s="23">
        <f t="shared" ca="1" si="7"/>
        <v>18</v>
      </c>
      <c r="I484" s="23" t="s">
        <v>23</v>
      </c>
      <c r="J484" s="24">
        <v>99936</v>
      </c>
      <c r="K484" s="25">
        <v>5</v>
      </c>
    </row>
    <row r="485" spans="1:11" ht="14.25" x14ac:dyDescent="0.45">
      <c r="A485" s="8" t="s">
        <v>737</v>
      </c>
      <c r="B485" s="20" t="s">
        <v>59</v>
      </c>
      <c r="C485" s="8" t="s">
        <v>498</v>
      </c>
      <c r="D485" s="21">
        <v>904000184</v>
      </c>
      <c r="E485" s="21">
        <v>9191876990</v>
      </c>
      <c r="F485" s="8" t="s">
        <v>22</v>
      </c>
      <c r="G485" s="198">
        <v>43203</v>
      </c>
      <c r="H485" s="23">
        <f t="shared" ca="1" si="7"/>
        <v>2</v>
      </c>
      <c r="I485" s="23" t="s">
        <v>53</v>
      </c>
      <c r="J485" s="24">
        <v>111917</v>
      </c>
      <c r="K485" s="25">
        <v>3</v>
      </c>
    </row>
    <row r="486" spans="1:11" ht="14.25" x14ac:dyDescent="0.45">
      <c r="A486" s="8" t="s">
        <v>67</v>
      </c>
      <c r="B486" s="20" t="s">
        <v>37</v>
      </c>
      <c r="C486" s="8" t="s">
        <v>498</v>
      </c>
      <c r="D486" s="21">
        <v>834001135</v>
      </c>
      <c r="E486" s="21">
        <v>9198472270</v>
      </c>
      <c r="F486" s="8" t="s">
        <v>22</v>
      </c>
      <c r="G486" s="198">
        <v>41005</v>
      </c>
      <c r="H486" s="23">
        <f t="shared" ca="1" si="7"/>
        <v>8</v>
      </c>
      <c r="I486" s="23" t="s">
        <v>38</v>
      </c>
      <c r="J486" s="24">
        <v>64166</v>
      </c>
      <c r="K486" s="25">
        <v>2</v>
      </c>
    </row>
    <row r="487" spans="1:11" ht="14.25" x14ac:dyDescent="0.45">
      <c r="A487" s="8" t="s">
        <v>487</v>
      </c>
      <c r="B487" s="20" t="s">
        <v>59</v>
      </c>
      <c r="C487" s="8" t="s">
        <v>498</v>
      </c>
      <c r="D487" s="21">
        <v>444009297</v>
      </c>
      <c r="E487" s="21">
        <v>2522456406</v>
      </c>
      <c r="F487" s="8" t="s">
        <v>22</v>
      </c>
      <c r="G487" s="198">
        <v>38832</v>
      </c>
      <c r="H487" s="23">
        <f t="shared" ca="1" si="7"/>
        <v>14</v>
      </c>
      <c r="I487" s="23" t="s">
        <v>23</v>
      </c>
      <c r="J487" s="24">
        <v>117403</v>
      </c>
      <c r="K487" s="25">
        <v>5</v>
      </c>
    </row>
    <row r="488" spans="1:11" ht="14.25" x14ac:dyDescent="0.45">
      <c r="A488" s="8" t="s">
        <v>447</v>
      </c>
      <c r="B488" s="20" t="s">
        <v>20</v>
      </c>
      <c r="C488" s="8" t="s">
        <v>498</v>
      </c>
      <c r="D488" s="21">
        <v>360004659</v>
      </c>
      <c r="E488" s="21">
        <v>2523766803</v>
      </c>
      <c r="F488" s="8" t="s">
        <v>22</v>
      </c>
      <c r="G488" s="198">
        <v>37997</v>
      </c>
      <c r="H488" s="23">
        <f t="shared" ca="1" si="7"/>
        <v>16</v>
      </c>
      <c r="I488" s="23" t="s">
        <v>53</v>
      </c>
      <c r="J488" s="24">
        <v>64253</v>
      </c>
      <c r="K488" s="25">
        <v>5</v>
      </c>
    </row>
    <row r="489" spans="1:11" ht="14.25" x14ac:dyDescent="0.45">
      <c r="A489" s="8" t="s">
        <v>378</v>
      </c>
      <c r="B489" s="20" t="s">
        <v>59</v>
      </c>
      <c r="C489" s="8" t="s">
        <v>515</v>
      </c>
      <c r="D489" s="21">
        <v>456009622</v>
      </c>
      <c r="E489" s="21">
        <v>2523046338</v>
      </c>
      <c r="F489" s="8" t="s">
        <v>22</v>
      </c>
      <c r="G489" s="198">
        <v>43032</v>
      </c>
      <c r="H489" s="23">
        <f t="shared" ca="1" si="7"/>
        <v>2</v>
      </c>
      <c r="I489" s="23" t="s">
        <v>23</v>
      </c>
      <c r="J489" s="24">
        <v>69235</v>
      </c>
      <c r="K489" s="25">
        <v>2</v>
      </c>
    </row>
    <row r="490" spans="1:11" ht="14.25" x14ac:dyDescent="0.45">
      <c r="A490" s="8" t="s">
        <v>514</v>
      </c>
      <c r="B490" s="20" t="s">
        <v>46</v>
      </c>
      <c r="C490" s="8" t="s">
        <v>515</v>
      </c>
      <c r="D490" s="21">
        <v>528008211</v>
      </c>
      <c r="E490" s="21">
        <v>9194727385</v>
      </c>
      <c r="F490" s="8" t="s">
        <v>22</v>
      </c>
      <c r="G490" s="198">
        <v>39390</v>
      </c>
      <c r="H490" s="23">
        <f t="shared" ca="1" si="7"/>
        <v>12</v>
      </c>
      <c r="I490" s="23" t="s">
        <v>38</v>
      </c>
      <c r="J490" s="24">
        <v>66398</v>
      </c>
      <c r="K490" s="25">
        <v>4</v>
      </c>
    </row>
    <row r="491" spans="1:11" ht="14.25" x14ac:dyDescent="0.45">
      <c r="A491" s="8" t="s">
        <v>756</v>
      </c>
      <c r="B491" s="20" t="s">
        <v>20</v>
      </c>
      <c r="C491" s="8" t="s">
        <v>515</v>
      </c>
      <c r="D491" s="21">
        <v>484002635</v>
      </c>
      <c r="E491" s="21">
        <v>2527194901</v>
      </c>
      <c r="F491" s="8" t="s">
        <v>33</v>
      </c>
      <c r="G491" s="198">
        <v>42521</v>
      </c>
      <c r="H491" s="23">
        <f t="shared" ca="1" si="7"/>
        <v>4</v>
      </c>
      <c r="J491" s="24">
        <v>33149</v>
      </c>
      <c r="K491" s="25">
        <v>4</v>
      </c>
    </row>
    <row r="492" spans="1:11" ht="14.25" x14ac:dyDescent="0.45">
      <c r="A492" s="8" t="s">
        <v>231</v>
      </c>
      <c r="B492" s="20" t="s">
        <v>59</v>
      </c>
      <c r="C492" s="8" t="s">
        <v>515</v>
      </c>
      <c r="D492" s="21">
        <v>554009540</v>
      </c>
      <c r="E492" s="21">
        <v>2521544288</v>
      </c>
      <c r="F492" s="8" t="s">
        <v>33</v>
      </c>
      <c r="G492" s="198">
        <v>43725</v>
      </c>
      <c r="H492" s="23">
        <f t="shared" ca="1" si="7"/>
        <v>0</v>
      </c>
      <c r="J492" s="24">
        <v>84456</v>
      </c>
      <c r="K492" s="25">
        <v>4</v>
      </c>
    </row>
    <row r="493" spans="1:11" ht="14.25" x14ac:dyDescent="0.45">
      <c r="A493" s="8" t="s">
        <v>801</v>
      </c>
      <c r="B493" s="20" t="s">
        <v>59</v>
      </c>
      <c r="C493" s="8" t="s">
        <v>515</v>
      </c>
      <c r="D493" s="21">
        <v>191009642</v>
      </c>
      <c r="E493" s="21">
        <v>2528687353</v>
      </c>
      <c r="F493" s="8" t="s">
        <v>22</v>
      </c>
      <c r="G493" s="198">
        <v>43441</v>
      </c>
      <c r="H493" s="23">
        <f t="shared" ca="1" si="7"/>
        <v>1</v>
      </c>
      <c r="I493" s="23" t="s">
        <v>23</v>
      </c>
      <c r="J493" s="24">
        <v>34690</v>
      </c>
      <c r="K493" s="25">
        <v>4</v>
      </c>
    </row>
    <row r="494" spans="1:11" ht="14.25" x14ac:dyDescent="0.45">
      <c r="A494" s="8" t="s">
        <v>383</v>
      </c>
      <c r="B494" s="20" t="s">
        <v>59</v>
      </c>
      <c r="C494" s="8" t="s">
        <v>515</v>
      </c>
      <c r="D494" s="21">
        <v>462000472</v>
      </c>
      <c r="E494" s="21">
        <v>2521276517</v>
      </c>
      <c r="F494" s="8" t="s">
        <v>33</v>
      </c>
      <c r="G494" s="198">
        <v>36764</v>
      </c>
      <c r="H494" s="23">
        <f t="shared" ca="1" si="7"/>
        <v>19</v>
      </c>
      <c r="J494" s="24">
        <v>114307</v>
      </c>
      <c r="K494" s="25">
        <v>1</v>
      </c>
    </row>
    <row r="495" spans="1:11" ht="14.25" x14ac:dyDescent="0.45">
      <c r="A495" s="8" t="s">
        <v>240</v>
      </c>
      <c r="B495" s="20" t="s">
        <v>59</v>
      </c>
      <c r="C495" s="8" t="s">
        <v>515</v>
      </c>
      <c r="D495" s="21">
        <v>503006433</v>
      </c>
      <c r="E495" s="21">
        <v>9192453666</v>
      </c>
      <c r="F495" s="8" t="s">
        <v>22</v>
      </c>
      <c r="G495" s="198">
        <v>43781</v>
      </c>
      <c r="H495" s="23">
        <f t="shared" ca="1" si="7"/>
        <v>0</v>
      </c>
      <c r="I495" s="23" t="s">
        <v>38</v>
      </c>
      <c r="J495" s="24">
        <v>111946</v>
      </c>
      <c r="K495" s="25">
        <v>1</v>
      </c>
    </row>
    <row r="496" spans="1:11" ht="14.25" x14ac:dyDescent="0.45">
      <c r="A496" s="8" t="s">
        <v>457</v>
      </c>
      <c r="B496" s="20" t="s">
        <v>59</v>
      </c>
      <c r="C496" s="8" t="s">
        <v>515</v>
      </c>
      <c r="D496" s="21">
        <v>561000671</v>
      </c>
      <c r="E496" s="21">
        <v>9192999652</v>
      </c>
      <c r="F496" s="8" t="s">
        <v>22</v>
      </c>
      <c r="G496" s="198">
        <v>39644</v>
      </c>
      <c r="H496" s="23">
        <f t="shared" ca="1" si="7"/>
        <v>12</v>
      </c>
      <c r="I496" s="23" t="s">
        <v>42</v>
      </c>
      <c r="J496" s="24">
        <v>78480</v>
      </c>
      <c r="K496" s="25">
        <v>5</v>
      </c>
    </row>
    <row r="497" spans="1:11" ht="14.25" x14ac:dyDescent="0.45">
      <c r="A497" s="8" t="s">
        <v>241</v>
      </c>
      <c r="B497" s="20" t="s">
        <v>59</v>
      </c>
      <c r="C497" s="8" t="s">
        <v>515</v>
      </c>
      <c r="D497" s="21">
        <v>387001597</v>
      </c>
      <c r="E497" s="21">
        <v>9191963194</v>
      </c>
      <c r="F497" s="8" t="s">
        <v>33</v>
      </c>
      <c r="G497" s="198">
        <v>40708</v>
      </c>
      <c r="H497" s="23">
        <f t="shared" ca="1" si="7"/>
        <v>9</v>
      </c>
      <c r="J497" s="24">
        <v>75960</v>
      </c>
      <c r="K497" s="25">
        <v>1</v>
      </c>
    </row>
    <row r="498" spans="1:11" ht="14.25" x14ac:dyDescent="0.45">
      <c r="A498" s="8" t="s">
        <v>458</v>
      </c>
      <c r="B498" s="20" t="s">
        <v>59</v>
      </c>
      <c r="C498" s="8" t="s">
        <v>515</v>
      </c>
      <c r="D498" s="21">
        <v>880007384</v>
      </c>
      <c r="E498" s="21">
        <v>9195220001</v>
      </c>
      <c r="F498" s="8" t="s">
        <v>22</v>
      </c>
      <c r="G498" s="198">
        <v>39388</v>
      </c>
      <c r="H498" s="23">
        <f t="shared" ca="1" si="7"/>
        <v>12</v>
      </c>
      <c r="I498" s="23" t="s">
        <v>38</v>
      </c>
      <c r="J498" s="24">
        <v>114336</v>
      </c>
      <c r="K498" s="25">
        <v>4</v>
      </c>
    </row>
    <row r="499" spans="1:11" ht="14.25" x14ac:dyDescent="0.45">
      <c r="A499" s="8" t="s">
        <v>762</v>
      </c>
      <c r="B499" s="20" t="s">
        <v>46</v>
      </c>
      <c r="C499" s="8" t="s">
        <v>515</v>
      </c>
      <c r="D499" s="21">
        <v>828005582</v>
      </c>
      <c r="E499" s="21">
        <v>9198591986</v>
      </c>
      <c r="F499" s="8" t="s">
        <v>22</v>
      </c>
      <c r="G499" s="198">
        <v>36402</v>
      </c>
      <c r="H499" s="23">
        <f t="shared" ca="1" si="7"/>
        <v>20</v>
      </c>
      <c r="I499" s="23" t="s">
        <v>55</v>
      </c>
      <c r="J499" s="24">
        <v>103219</v>
      </c>
      <c r="K499" s="25">
        <v>4</v>
      </c>
    </row>
    <row r="500" spans="1:11" ht="14.25" x14ac:dyDescent="0.45">
      <c r="A500" s="8" t="s">
        <v>459</v>
      </c>
      <c r="B500" s="20" t="s">
        <v>20</v>
      </c>
      <c r="C500" s="8" t="s">
        <v>515</v>
      </c>
      <c r="D500" s="21">
        <v>452005054</v>
      </c>
      <c r="E500" s="21">
        <v>9196114005</v>
      </c>
      <c r="F500" s="8" t="s">
        <v>33</v>
      </c>
      <c r="G500" s="198">
        <v>38523</v>
      </c>
      <c r="H500" s="23">
        <f t="shared" ca="1" si="7"/>
        <v>15</v>
      </c>
      <c r="J500" s="24">
        <v>73210</v>
      </c>
      <c r="K500" s="25">
        <v>4</v>
      </c>
    </row>
    <row r="501" spans="1:11" ht="14.25" x14ac:dyDescent="0.45">
      <c r="A501" s="8" t="s">
        <v>460</v>
      </c>
      <c r="B501" s="20" t="s">
        <v>20</v>
      </c>
      <c r="C501" s="8" t="s">
        <v>515</v>
      </c>
      <c r="D501" s="21">
        <v>433004045</v>
      </c>
      <c r="E501" s="21">
        <v>2522543210</v>
      </c>
      <c r="F501" s="8" t="s">
        <v>33</v>
      </c>
      <c r="G501" s="198">
        <v>36962</v>
      </c>
      <c r="H501" s="23">
        <f t="shared" ca="1" si="7"/>
        <v>19</v>
      </c>
      <c r="J501" s="24">
        <v>68530</v>
      </c>
      <c r="K501" s="25">
        <v>3</v>
      </c>
    </row>
    <row r="502" spans="1:11" ht="14.25" x14ac:dyDescent="0.45">
      <c r="A502" s="8" t="s">
        <v>370</v>
      </c>
      <c r="B502" s="20" t="s">
        <v>20</v>
      </c>
      <c r="C502" s="8" t="s">
        <v>515</v>
      </c>
      <c r="D502" s="21">
        <v>808002612</v>
      </c>
      <c r="E502" s="21">
        <v>9193717553</v>
      </c>
      <c r="F502" s="8" t="s">
        <v>33</v>
      </c>
      <c r="G502" s="198">
        <v>38590</v>
      </c>
      <c r="H502" s="23">
        <f t="shared" ca="1" si="7"/>
        <v>14</v>
      </c>
      <c r="J502" s="24">
        <v>87192</v>
      </c>
      <c r="K502" s="25">
        <v>2</v>
      </c>
    </row>
    <row r="503" spans="1:11" ht="14.25" x14ac:dyDescent="0.45">
      <c r="A503" s="8" t="s">
        <v>607</v>
      </c>
      <c r="B503" s="20" t="s">
        <v>20</v>
      </c>
      <c r="C503" s="8" t="s">
        <v>515</v>
      </c>
      <c r="D503" s="21">
        <v>378002665</v>
      </c>
      <c r="E503" s="21">
        <v>2526079829</v>
      </c>
      <c r="F503" s="8" t="s">
        <v>29</v>
      </c>
      <c r="G503" s="198">
        <v>43168</v>
      </c>
      <c r="H503" s="23">
        <f t="shared" ca="1" si="7"/>
        <v>2</v>
      </c>
      <c r="I503" s="23" t="s">
        <v>23</v>
      </c>
      <c r="J503" s="24">
        <v>66787</v>
      </c>
      <c r="K503" s="25">
        <v>3</v>
      </c>
    </row>
    <row r="504" spans="1:11" ht="14.25" x14ac:dyDescent="0.45">
      <c r="A504" s="8" t="s">
        <v>249</v>
      </c>
      <c r="B504" s="20" t="s">
        <v>59</v>
      </c>
      <c r="C504" s="8" t="s">
        <v>515</v>
      </c>
      <c r="D504" s="21">
        <v>638005756</v>
      </c>
      <c r="E504" s="21">
        <v>2528922252</v>
      </c>
      <c r="F504" s="8" t="s">
        <v>33</v>
      </c>
      <c r="G504" s="198">
        <v>42666</v>
      </c>
      <c r="H504" s="23">
        <f t="shared" ca="1" si="7"/>
        <v>3</v>
      </c>
      <c r="J504" s="24">
        <v>64397</v>
      </c>
      <c r="K504" s="25">
        <v>2</v>
      </c>
    </row>
    <row r="505" spans="1:11" ht="14.25" x14ac:dyDescent="0.45">
      <c r="A505" s="8" t="s">
        <v>73</v>
      </c>
      <c r="B505" s="20" t="s">
        <v>59</v>
      </c>
      <c r="C505" s="8" t="s">
        <v>515</v>
      </c>
      <c r="D505" s="21">
        <v>558003229</v>
      </c>
      <c r="E505" s="21">
        <v>9195699651</v>
      </c>
      <c r="F505" s="8" t="s">
        <v>22</v>
      </c>
      <c r="G505" s="198">
        <v>38455</v>
      </c>
      <c r="H505" s="23">
        <f t="shared" ca="1" si="7"/>
        <v>15</v>
      </c>
      <c r="I505" s="23" t="s">
        <v>23</v>
      </c>
      <c r="J505" s="24">
        <v>33581</v>
      </c>
      <c r="K505" s="25">
        <v>4</v>
      </c>
    </row>
    <row r="506" spans="1:11" ht="14.25" x14ac:dyDescent="0.45">
      <c r="A506" s="8" t="s">
        <v>612</v>
      </c>
      <c r="B506" s="20" t="s">
        <v>46</v>
      </c>
      <c r="C506" s="8" t="s">
        <v>515</v>
      </c>
      <c r="D506" s="21">
        <v>967005612</v>
      </c>
      <c r="E506" s="21">
        <v>2528842613</v>
      </c>
      <c r="F506" s="8" t="s">
        <v>22</v>
      </c>
      <c r="G506" s="198">
        <v>43470</v>
      </c>
      <c r="H506" s="23">
        <f t="shared" ca="1" si="7"/>
        <v>1</v>
      </c>
      <c r="I506" s="23" t="s">
        <v>55</v>
      </c>
      <c r="J506" s="24">
        <v>91354</v>
      </c>
      <c r="K506" s="25">
        <v>3</v>
      </c>
    </row>
    <row r="507" spans="1:11" ht="14.25" x14ac:dyDescent="0.45">
      <c r="A507" s="8" t="s">
        <v>802</v>
      </c>
      <c r="B507" s="20" t="s">
        <v>59</v>
      </c>
      <c r="C507" s="8" t="s">
        <v>515</v>
      </c>
      <c r="D507" s="21">
        <v>317003890</v>
      </c>
      <c r="E507" s="21">
        <v>9192350434</v>
      </c>
      <c r="F507" s="8" t="s">
        <v>22</v>
      </c>
      <c r="G507" s="198">
        <v>38450</v>
      </c>
      <c r="H507" s="23">
        <f t="shared" ca="1" si="7"/>
        <v>15</v>
      </c>
      <c r="I507" s="23" t="s">
        <v>38</v>
      </c>
      <c r="J507" s="24">
        <v>99965</v>
      </c>
      <c r="K507" s="25">
        <v>2</v>
      </c>
    </row>
    <row r="508" spans="1:11" ht="14.25" x14ac:dyDescent="0.45">
      <c r="A508" s="8" t="s">
        <v>615</v>
      </c>
      <c r="B508" s="20" t="s">
        <v>59</v>
      </c>
      <c r="C508" s="8" t="s">
        <v>515</v>
      </c>
      <c r="D508" s="21">
        <v>313008310</v>
      </c>
      <c r="E508" s="21">
        <v>9195442791</v>
      </c>
      <c r="F508" s="8" t="s">
        <v>22</v>
      </c>
      <c r="G508" s="198">
        <v>39679</v>
      </c>
      <c r="H508" s="23">
        <f t="shared" ca="1" si="7"/>
        <v>11</v>
      </c>
      <c r="I508" s="23" t="s">
        <v>23</v>
      </c>
      <c r="J508" s="24">
        <v>90271</v>
      </c>
      <c r="K508" s="25">
        <v>2</v>
      </c>
    </row>
    <row r="509" spans="1:11" ht="14.25" x14ac:dyDescent="0.45">
      <c r="A509" s="8" t="s">
        <v>803</v>
      </c>
      <c r="B509" s="20" t="s">
        <v>59</v>
      </c>
      <c r="C509" s="8" t="s">
        <v>515</v>
      </c>
      <c r="D509" s="21">
        <v>336005451</v>
      </c>
      <c r="E509" s="21">
        <v>2522344526</v>
      </c>
      <c r="F509" s="8" t="s">
        <v>33</v>
      </c>
      <c r="G509" s="198">
        <v>43714</v>
      </c>
      <c r="H509" s="23">
        <f t="shared" ca="1" si="7"/>
        <v>0</v>
      </c>
      <c r="J509" s="24">
        <v>81576</v>
      </c>
      <c r="K509" s="25">
        <v>1</v>
      </c>
    </row>
    <row r="510" spans="1:11" ht="14.25" x14ac:dyDescent="0.45">
      <c r="A510" s="8" t="s">
        <v>194</v>
      </c>
      <c r="B510" s="20" t="s">
        <v>46</v>
      </c>
      <c r="C510" s="8" t="s">
        <v>515</v>
      </c>
      <c r="D510" s="21">
        <v>933003118</v>
      </c>
      <c r="E510" s="21">
        <v>2523294956</v>
      </c>
      <c r="F510" s="8" t="s">
        <v>33</v>
      </c>
      <c r="G510" s="198">
        <v>38845</v>
      </c>
      <c r="H510" s="23">
        <f t="shared" ca="1" si="7"/>
        <v>14</v>
      </c>
      <c r="J510" s="24">
        <v>123811</v>
      </c>
      <c r="K510" s="25">
        <v>2</v>
      </c>
    </row>
    <row r="511" spans="1:11" ht="14.25" x14ac:dyDescent="0.45">
      <c r="A511" s="8" t="s">
        <v>537</v>
      </c>
      <c r="B511" s="20" t="s">
        <v>52</v>
      </c>
      <c r="C511" s="8" t="s">
        <v>515</v>
      </c>
      <c r="D511" s="21">
        <v>422003024</v>
      </c>
      <c r="E511" s="21">
        <v>9193876146</v>
      </c>
      <c r="F511" s="8" t="s">
        <v>22</v>
      </c>
      <c r="G511" s="198">
        <v>39601</v>
      </c>
      <c r="H511" s="23">
        <f t="shared" ca="1" si="7"/>
        <v>12</v>
      </c>
      <c r="I511" s="23" t="s">
        <v>42</v>
      </c>
      <c r="J511" s="24">
        <v>127901</v>
      </c>
      <c r="K511" s="25">
        <v>2</v>
      </c>
    </row>
    <row r="512" spans="1:11" ht="14.25" x14ac:dyDescent="0.45">
      <c r="A512" s="8" t="s">
        <v>265</v>
      </c>
      <c r="B512" s="20" t="s">
        <v>59</v>
      </c>
      <c r="C512" s="8" t="s">
        <v>515</v>
      </c>
      <c r="D512" s="21">
        <v>494004997</v>
      </c>
      <c r="E512" s="21">
        <v>9195617115</v>
      </c>
      <c r="F512" s="8" t="s">
        <v>33</v>
      </c>
      <c r="G512" s="198">
        <v>43597</v>
      </c>
      <c r="H512" s="23">
        <f t="shared" ca="1" si="7"/>
        <v>1</v>
      </c>
      <c r="J512" s="24">
        <v>47693</v>
      </c>
      <c r="K512" s="25">
        <v>2</v>
      </c>
    </row>
    <row r="513" spans="1:11" ht="14.25" x14ac:dyDescent="0.45">
      <c r="A513" s="8" t="s">
        <v>101</v>
      </c>
      <c r="B513" s="20" t="s">
        <v>20</v>
      </c>
      <c r="C513" s="8" t="s">
        <v>515</v>
      </c>
      <c r="D513" s="21">
        <v>160004934</v>
      </c>
      <c r="E513" s="21">
        <v>9191191599</v>
      </c>
      <c r="F513" s="8" t="s">
        <v>29</v>
      </c>
      <c r="G513" s="198">
        <v>39250</v>
      </c>
      <c r="H513" s="23">
        <f t="shared" ca="1" si="7"/>
        <v>13</v>
      </c>
      <c r="I513" s="23" t="s">
        <v>53</v>
      </c>
      <c r="J513" s="24">
        <v>15408</v>
      </c>
      <c r="K513" s="25">
        <v>4</v>
      </c>
    </row>
    <row r="514" spans="1:11" ht="14.25" x14ac:dyDescent="0.45">
      <c r="A514" s="8" t="s">
        <v>468</v>
      </c>
      <c r="B514" s="20" t="s">
        <v>52</v>
      </c>
      <c r="C514" s="8" t="s">
        <v>515</v>
      </c>
      <c r="D514" s="21">
        <v>445003854</v>
      </c>
      <c r="E514" s="21">
        <v>9192891217</v>
      </c>
      <c r="F514" s="8" t="s">
        <v>33</v>
      </c>
      <c r="G514" s="198">
        <v>40872</v>
      </c>
      <c r="H514" s="23">
        <f t="shared" ref="H514:H577" ca="1" si="8">DATEDIF(G514,TODAY(),"Y")</f>
        <v>8</v>
      </c>
      <c r="J514" s="24">
        <v>110693</v>
      </c>
      <c r="K514" s="25">
        <v>5</v>
      </c>
    </row>
    <row r="515" spans="1:11" ht="14.25" x14ac:dyDescent="0.45">
      <c r="A515" s="8" t="s">
        <v>620</v>
      </c>
      <c r="B515" s="20" t="s">
        <v>20</v>
      </c>
      <c r="C515" s="8" t="s">
        <v>515</v>
      </c>
      <c r="D515" s="21">
        <v>476003591</v>
      </c>
      <c r="E515" s="21">
        <v>9197188067</v>
      </c>
      <c r="F515" s="8" t="s">
        <v>22</v>
      </c>
      <c r="G515" s="198">
        <v>36830</v>
      </c>
      <c r="H515" s="23">
        <f t="shared" ca="1" si="8"/>
        <v>19</v>
      </c>
      <c r="I515" s="23" t="s">
        <v>23</v>
      </c>
      <c r="J515" s="24">
        <v>72821</v>
      </c>
      <c r="K515" s="25">
        <v>4</v>
      </c>
    </row>
    <row r="516" spans="1:11" ht="14.25" x14ac:dyDescent="0.45">
      <c r="A516" s="8" t="s">
        <v>373</v>
      </c>
      <c r="B516" s="20" t="s">
        <v>20</v>
      </c>
      <c r="C516" s="8" t="s">
        <v>515</v>
      </c>
      <c r="D516" s="21">
        <v>828005080</v>
      </c>
      <c r="E516" s="21">
        <v>2523613559</v>
      </c>
      <c r="F516" s="8" t="s">
        <v>22</v>
      </c>
      <c r="G516" s="198">
        <v>41477</v>
      </c>
      <c r="H516" s="23">
        <f t="shared" ca="1" si="8"/>
        <v>7</v>
      </c>
      <c r="I516" s="23" t="s">
        <v>42</v>
      </c>
      <c r="J516" s="24">
        <v>88054</v>
      </c>
      <c r="K516" s="25">
        <v>2</v>
      </c>
    </row>
    <row r="517" spans="1:11" ht="14.25" x14ac:dyDescent="0.45">
      <c r="A517" s="8" t="s">
        <v>394</v>
      </c>
      <c r="B517" s="20" t="s">
        <v>46</v>
      </c>
      <c r="C517" s="8" t="s">
        <v>515</v>
      </c>
      <c r="D517" s="21">
        <v>963000861</v>
      </c>
      <c r="E517" s="21">
        <v>2522792063</v>
      </c>
      <c r="F517" s="8" t="s">
        <v>33</v>
      </c>
      <c r="G517" s="198">
        <v>39392</v>
      </c>
      <c r="H517" s="23">
        <f t="shared" ca="1" si="8"/>
        <v>12</v>
      </c>
      <c r="J517" s="24">
        <v>105394</v>
      </c>
      <c r="K517" s="25">
        <v>1</v>
      </c>
    </row>
    <row r="518" spans="1:11" ht="14.25" x14ac:dyDescent="0.45">
      <c r="A518" s="8" t="s">
        <v>154</v>
      </c>
      <c r="B518" s="20" t="s">
        <v>20</v>
      </c>
      <c r="C518" s="8" t="s">
        <v>515</v>
      </c>
      <c r="D518" s="21">
        <v>991001095</v>
      </c>
      <c r="E518" s="21">
        <v>9194630903</v>
      </c>
      <c r="F518" s="8" t="s">
        <v>22</v>
      </c>
      <c r="G518" s="198">
        <v>39003</v>
      </c>
      <c r="H518" s="23">
        <f t="shared" ca="1" si="8"/>
        <v>13</v>
      </c>
      <c r="I518" s="23" t="s">
        <v>55</v>
      </c>
      <c r="J518" s="24">
        <v>42854</v>
      </c>
      <c r="K518" s="25">
        <v>2</v>
      </c>
    </row>
    <row r="519" spans="1:11" ht="14.25" x14ac:dyDescent="0.45">
      <c r="A519" s="8" t="s">
        <v>154</v>
      </c>
      <c r="B519" s="20" t="s">
        <v>20</v>
      </c>
      <c r="C519" s="8" t="s">
        <v>515</v>
      </c>
      <c r="D519" s="21">
        <v>991001095</v>
      </c>
      <c r="E519" s="21">
        <v>9194630903</v>
      </c>
      <c r="F519" s="8" t="s">
        <v>22</v>
      </c>
      <c r="G519" s="198">
        <v>39222</v>
      </c>
      <c r="H519" s="23">
        <f t="shared" ca="1" si="8"/>
        <v>13</v>
      </c>
      <c r="I519" s="23" t="s">
        <v>55</v>
      </c>
      <c r="J519" s="24">
        <v>42854</v>
      </c>
      <c r="K519" s="25">
        <v>2</v>
      </c>
    </row>
    <row r="520" spans="1:11" ht="14.25" x14ac:dyDescent="0.45">
      <c r="A520" s="8" t="s">
        <v>167</v>
      </c>
      <c r="B520" s="20" t="s">
        <v>46</v>
      </c>
      <c r="C520" s="8" t="s">
        <v>515</v>
      </c>
      <c r="D520" s="21">
        <v>468004190</v>
      </c>
      <c r="E520" s="21">
        <v>2521569304</v>
      </c>
      <c r="F520" s="8" t="s">
        <v>22</v>
      </c>
      <c r="G520" s="198">
        <v>39332</v>
      </c>
      <c r="H520" s="23">
        <f t="shared" ca="1" si="8"/>
        <v>12</v>
      </c>
      <c r="I520" s="23" t="s">
        <v>55</v>
      </c>
      <c r="J520" s="24">
        <v>104602</v>
      </c>
      <c r="K520" s="25">
        <v>3</v>
      </c>
    </row>
    <row r="521" spans="1:11" ht="14.25" x14ac:dyDescent="0.45">
      <c r="A521" s="8" t="s">
        <v>273</v>
      </c>
      <c r="B521" s="20" t="s">
        <v>59</v>
      </c>
      <c r="C521" s="8" t="s">
        <v>515</v>
      </c>
      <c r="D521" s="21">
        <v>214001610</v>
      </c>
      <c r="E521" s="21">
        <v>2523858464</v>
      </c>
      <c r="F521" s="8" t="s">
        <v>22</v>
      </c>
      <c r="G521" s="198">
        <v>36942</v>
      </c>
      <c r="H521" s="23">
        <f t="shared" ca="1" si="8"/>
        <v>19</v>
      </c>
      <c r="I521" s="23" t="s">
        <v>23</v>
      </c>
      <c r="J521" s="24">
        <v>68170</v>
      </c>
      <c r="K521" s="25">
        <v>2</v>
      </c>
    </row>
    <row r="522" spans="1:11" ht="14.25" x14ac:dyDescent="0.45">
      <c r="A522" s="8" t="s">
        <v>804</v>
      </c>
      <c r="B522" s="20" t="s">
        <v>20</v>
      </c>
      <c r="C522" s="8" t="s">
        <v>515</v>
      </c>
      <c r="D522" s="21">
        <v>174009111</v>
      </c>
      <c r="E522" s="21">
        <v>9191675237</v>
      </c>
      <c r="F522" s="8" t="s">
        <v>22</v>
      </c>
      <c r="G522" s="198">
        <v>38219</v>
      </c>
      <c r="H522" s="23">
        <f t="shared" ca="1" si="8"/>
        <v>15</v>
      </c>
      <c r="I522" s="23" t="s">
        <v>42</v>
      </c>
      <c r="J522" s="24">
        <v>104688</v>
      </c>
      <c r="K522" s="25">
        <v>5</v>
      </c>
    </row>
    <row r="523" spans="1:11" ht="14.25" x14ac:dyDescent="0.45">
      <c r="A523" s="8" t="s">
        <v>694</v>
      </c>
      <c r="B523" s="20" t="s">
        <v>46</v>
      </c>
      <c r="C523" s="8" t="s">
        <v>515</v>
      </c>
      <c r="D523" s="21">
        <v>556007593</v>
      </c>
      <c r="E523" s="21">
        <v>2523324762</v>
      </c>
      <c r="F523" s="8" t="s">
        <v>33</v>
      </c>
      <c r="G523" s="198">
        <v>38398</v>
      </c>
      <c r="H523" s="23">
        <f t="shared" ca="1" si="8"/>
        <v>15</v>
      </c>
      <c r="J523" s="24">
        <v>86501</v>
      </c>
      <c r="K523" s="25">
        <v>2</v>
      </c>
    </row>
    <row r="524" spans="1:11" ht="14.25" x14ac:dyDescent="0.45">
      <c r="A524" s="8" t="s">
        <v>805</v>
      </c>
      <c r="B524" s="20" t="s">
        <v>46</v>
      </c>
      <c r="C524" s="8" t="s">
        <v>515</v>
      </c>
      <c r="D524" s="21">
        <v>302000290</v>
      </c>
      <c r="E524" s="21">
        <v>9191971988</v>
      </c>
      <c r="F524" s="8" t="s">
        <v>22</v>
      </c>
      <c r="G524" s="198">
        <v>40091</v>
      </c>
      <c r="H524" s="23">
        <f t="shared" ca="1" si="8"/>
        <v>10</v>
      </c>
      <c r="I524" s="23" t="s">
        <v>23</v>
      </c>
      <c r="J524" s="24">
        <v>91109</v>
      </c>
      <c r="K524" s="25">
        <v>1</v>
      </c>
    </row>
    <row r="525" spans="1:11" ht="14.25" x14ac:dyDescent="0.45">
      <c r="A525" s="8" t="s">
        <v>398</v>
      </c>
      <c r="B525" s="20" t="s">
        <v>20</v>
      </c>
      <c r="C525" s="8" t="s">
        <v>515</v>
      </c>
      <c r="D525" s="21">
        <v>643009374</v>
      </c>
      <c r="E525" s="21">
        <v>2521230519</v>
      </c>
      <c r="F525" s="8" t="s">
        <v>33</v>
      </c>
      <c r="G525" s="198">
        <v>39130</v>
      </c>
      <c r="H525" s="23">
        <f t="shared" ca="1" si="8"/>
        <v>13</v>
      </c>
      <c r="J525" s="24">
        <v>71323</v>
      </c>
      <c r="K525" s="25">
        <v>4</v>
      </c>
    </row>
    <row r="526" spans="1:11" ht="14.25" x14ac:dyDescent="0.45">
      <c r="A526" s="8" t="s">
        <v>631</v>
      </c>
      <c r="B526" s="20" t="s">
        <v>46</v>
      </c>
      <c r="C526" s="8" t="s">
        <v>515</v>
      </c>
      <c r="D526" s="21">
        <v>394006677</v>
      </c>
      <c r="E526" s="21">
        <v>2522551469</v>
      </c>
      <c r="F526" s="8" t="s">
        <v>22</v>
      </c>
      <c r="G526" s="198">
        <v>36975</v>
      </c>
      <c r="H526" s="23">
        <f t="shared" ca="1" si="8"/>
        <v>19</v>
      </c>
      <c r="I526" s="23" t="s">
        <v>53</v>
      </c>
      <c r="J526" s="24">
        <v>49046</v>
      </c>
      <c r="K526" s="25">
        <v>2</v>
      </c>
    </row>
    <row r="527" spans="1:11" ht="14.25" x14ac:dyDescent="0.45">
      <c r="A527" s="8" t="s">
        <v>471</v>
      </c>
      <c r="B527" s="20" t="s">
        <v>46</v>
      </c>
      <c r="C527" s="8" t="s">
        <v>515</v>
      </c>
      <c r="D527" s="21">
        <v>965006299</v>
      </c>
      <c r="E527" s="21">
        <v>9193552027</v>
      </c>
      <c r="F527" s="8" t="s">
        <v>22</v>
      </c>
      <c r="G527" s="198">
        <v>40442</v>
      </c>
      <c r="H527" s="23">
        <f t="shared" ca="1" si="8"/>
        <v>9</v>
      </c>
      <c r="I527" s="23" t="s">
        <v>42</v>
      </c>
      <c r="J527" s="24">
        <v>35050</v>
      </c>
      <c r="K527" s="25">
        <v>4</v>
      </c>
    </row>
    <row r="528" spans="1:11" ht="14.25" x14ac:dyDescent="0.45">
      <c r="A528" s="8" t="s">
        <v>280</v>
      </c>
      <c r="B528" s="20" t="s">
        <v>27</v>
      </c>
      <c r="C528" s="8" t="s">
        <v>515</v>
      </c>
      <c r="D528" s="21">
        <v>698002533</v>
      </c>
      <c r="E528" s="21">
        <v>9192917217</v>
      </c>
      <c r="F528" s="8" t="s">
        <v>33</v>
      </c>
      <c r="G528" s="198">
        <v>38097</v>
      </c>
      <c r="H528" s="23">
        <f t="shared" ca="1" si="8"/>
        <v>16</v>
      </c>
      <c r="J528" s="24">
        <v>52171</v>
      </c>
      <c r="K528" s="25">
        <v>2</v>
      </c>
    </row>
    <row r="529" spans="1:11" ht="14.25" x14ac:dyDescent="0.45">
      <c r="A529" s="8" t="s">
        <v>634</v>
      </c>
      <c r="B529" s="20" t="s">
        <v>20</v>
      </c>
      <c r="C529" s="8" t="s">
        <v>515</v>
      </c>
      <c r="D529" s="21">
        <v>217008415</v>
      </c>
      <c r="E529" s="21">
        <v>2522814530</v>
      </c>
      <c r="F529" s="8" t="s">
        <v>22</v>
      </c>
      <c r="G529" s="198">
        <v>43928</v>
      </c>
      <c r="H529" s="23">
        <f t="shared" ca="1" si="8"/>
        <v>0</v>
      </c>
      <c r="I529" s="23" t="s">
        <v>38</v>
      </c>
      <c r="J529" s="24">
        <v>32933</v>
      </c>
      <c r="K529" s="25">
        <v>3</v>
      </c>
    </row>
    <row r="530" spans="1:11" ht="14.25" x14ac:dyDescent="0.45">
      <c r="A530" s="8" t="s">
        <v>700</v>
      </c>
      <c r="B530" s="20" t="s">
        <v>52</v>
      </c>
      <c r="C530" s="8" t="s">
        <v>515</v>
      </c>
      <c r="D530" s="21">
        <v>451009170</v>
      </c>
      <c r="E530" s="21">
        <v>2522604602</v>
      </c>
      <c r="F530" s="8" t="s">
        <v>29</v>
      </c>
      <c r="G530" s="198">
        <v>40830</v>
      </c>
      <c r="H530" s="23">
        <f t="shared" ca="1" si="8"/>
        <v>8</v>
      </c>
      <c r="I530" s="23" t="s">
        <v>23</v>
      </c>
      <c r="J530" s="24">
        <v>44935</v>
      </c>
      <c r="K530" s="25">
        <v>2</v>
      </c>
    </row>
    <row r="531" spans="1:11" ht="14.25" x14ac:dyDescent="0.45">
      <c r="A531" s="8" t="s">
        <v>291</v>
      </c>
      <c r="B531" s="20" t="s">
        <v>27</v>
      </c>
      <c r="C531" s="8" t="s">
        <v>515</v>
      </c>
      <c r="D531" s="21">
        <v>343005481</v>
      </c>
      <c r="E531" s="21">
        <v>9196446519</v>
      </c>
      <c r="F531" s="8" t="s">
        <v>22</v>
      </c>
      <c r="G531" s="198">
        <v>39440</v>
      </c>
      <c r="H531" s="23">
        <f t="shared" ca="1" si="8"/>
        <v>12</v>
      </c>
      <c r="I531" s="23" t="s">
        <v>42</v>
      </c>
      <c r="J531" s="24">
        <v>106186</v>
      </c>
      <c r="K531" s="25">
        <v>4</v>
      </c>
    </row>
    <row r="532" spans="1:11" ht="14.25" x14ac:dyDescent="0.45">
      <c r="A532" s="8" t="s">
        <v>704</v>
      </c>
      <c r="B532" s="20" t="s">
        <v>20</v>
      </c>
      <c r="C532" s="8" t="s">
        <v>515</v>
      </c>
      <c r="D532" s="21">
        <v>525009951</v>
      </c>
      <c r="E532" s="21">
        <v>9198400261</v>
      </c>
      <c r="F532" s="8" t="s">
        <v>28</v>
      </c>
      <c r="G532" s="198">
        <v>37962</v>
      </c>
      <c r="H532" s="23">
        <f t="shared" ca="1" si="8"/>
        <v>16</v>
      </c>
      <c r="J532" s="24">
        <v>20638</v>
      </c>
      <c r="K532" s="25">
        <v>5</v>
      </c>
    </row>
    <row r="533" spans="1:11" ht="14.25" x14ac:dyDescent="0.45">
      <c r="A533" s="8" t="s">
        <v>504</v>
      </c>
      <c r="B533" s="20" t="s">
        <v>46</v>
      </c>
      <c r="C533" s="8" t="s">
        <v>515</v>
      </c>
      <c r="D533" s="21">
        <v>475001127</v>
      </c>
      <c r="E533" s="21">
        <v>9196650531</v>
      </c>
      <c r="F533" s="8" t="s">
        <v>22</v>
      </c>
      <c r="G533" s="198">
        <v>37453</v>
      </c>
      <c r="H533" s="23">
        <f t="shared" ca="1" si="8"/>
        <v>18</v>
      </c>
      <c r="I533" s="23" t="s">
        <v>53</v>
      </c>
      <c r="J533" s="24">
        <v>88445</v>
      </c>
      <c r="K533" s="25">
        <v>4</v>
      </c>
    </row>
    <row r="534" spans="1:11" ht="14.25" x14ac:dyDescent="0.45">
      <c r="A534" s="8" t="s">
        <v>293</v>
      </c>
      <c r="B534" s="20" t="s">
        <v>59</v>
      </c>
      <c r="C534" s="8" t="s">
        <v>515</v>
      </c>
      <c r="D534" s="21">
        <v>379000654</v>
      </c>
      <c r="E534" s="21">
        <v>9198642893</v>
      </c>
      <c r="F534" s="8" t="s">
        <v>22</v>
      </c>
      <c r="G534" s="198">
        <v>39830</v>
      </c>
      <c r="H534" s="23">
        <f t="shared" ca="1" si="8"/>
        <v>11</v>
      </c>
      <c r="I534" s="23" t="s">
        <v>55</v>
      </c>
      <c r="J534" s="24">
        <v>53122</v>
      </c>
      <c r="K534" s="25">
        <v>1</v>
      </c>
    </row>
    <row r="535" spans="1:11" ht="14.25" x14ac:dyDescent="0.45">
      <c r="A535" s="8" t="s">
        <v>295</v>
      </c>
      <c r="B535" s="20" t="s">
        <v>46</v>
      </c>
      <c r="C535" s="8" t="s">
        <v>515</v>
      </c>
      <c r="D535" s="21">
        <v>699006024</v>
      </c>
      <c r="E535" s="21">
        <v>2525842116</v>
      </c>
      <c r="F535" s="8" t="s">
        <v>28</v>
      </c>
      <c r="G535" s="198">
        <v>39019</v>
      </c>
      <c r="H535" s="23">
        <f t="shared" ca="1" si="8"/>
        <v>13</v>
      </c>
      <c r="J535" s="24">
        <v>24031</v>
      </c>
      <c r="K535" s="25">
        <v>3</v>
      </c>
    </row>
    <row r="536" spans="1:11" ht="14.25" x14ac:dyDescent="0.45">
      <c r="A536" s="8" t="s">
        <v>56</v>
      </c>
      <c r="B536" s="20" t="s">
        <v>46</v>
      </c>
      <c r="C536" s="8" t="s">
        <v>515</v>
      </c>
      <c r="D536" s="21">
        <v>349004221</v>
      </c>
      <c r="E536" s="21">
        <v>2521220758</v>
      </c>
      <c r="F536" s="8" t="s">
        <v>29</v>
      </c>
      <c r="G536" s="198">
        <v>36573</v>
      </c>
      <c r="H536" s="23">
        <f t="shared" ca="1" si="8"/>
        <v>20</v>
      </c>
      <c r="I536" s="23" t="s">
        <v>42</v>
      </c>
      <c r="J536" s="24">
        <v>65880</v>
      </c>
      <c r="K536" s="25">
        <v>5</v>
      </c>
    </row>
    <row r="537" spans="1:11" ht="14.25" x14ac:dyDescent="0.45">
      <c r="A537" s="8" t="s">
        <v>475</v>
      </c>
      <c r="B537" s="20" t="s">
        <v>20</v>
      </c>
      <c r="C537" s="8" t="s">
        <v>515</v>
      </c>
      <c r="D537" s="21">
        <v>106006151</v>
      </c>
      <c r="E537" s="21">
        <v>2521246633</v>
      </c>
      <c r="F537" s="8" t="s">
        <v>33</v>
      </c>
      <c r="G537" s="198">
        <v>38755</v>
      </c>
      <c r="H537" s="23">
        <f t="shared" ca="1" si="8"/>
        <v>14</v>
      </c>
      <c r="J537" s="24">
        <v>68429</v>
      </c>
      <c r="K537" s="25">
        <v>1</v>
      </c>
    </row>
    <row r="538" spans="1:11" ht="14.25" x14ac:dyDescent="0.45">
      <c r="A538" s="8" t="s">
        <v>302</v>
      </c>
      <c r="B538" s="20" t="s">
        <v>59</v>
      </c>
      <c r="C538" s="8" t="s">
        <v>515</v>
      </c>
      <c r="D538" s="21">
        <v>330009921</v>
      </c>
      <c r="E538" s="21">
        <v>9195691314</v>
      </c>
      <c r="F538" s="8" t="s">
        <v>22</v>
      </c>
      <c r="G538" s="198">
        <v>37589</v>
      </c>
      <c r="H538" s="23">
        <f t="shared" ca="1" si="8"/>
        <v>17</v>
      </c>
      <c r="I538" s="23" t="s">
        <v>38</v>
      </c>
      <c r="J538" s="24">
        <v>78595</v>
      </c>
      <c r="K538" s="25">
        <v>4</v>
      </c>
    </row>
    <row r="539" spans="1:11" ht="14.25" x14ac:dyDescent="0.45">
      <c r="A539" s="8" t="s">
        <v>440</v>
      </c>
      <c r="B539" s="20" t="s">
        <v>27</v>
      </c>
      <c r="C539" s="8" t="s">
        <v>515</v>
      </c>
      <c r="D539" s="21">
        <v>265003292</v>
      </c>
      <c r="E539" s="21">
        <v>2522939413</v>
      </c>
      <c r="F539" s="8" t="s">
        <v>22</v>
      </c>
      <c r="G539" s="198">
        <v>38712</v>
      </c>
      <c r="H539" s="23">
        <f t="shared" ca="1" si="8"/>
        <v>14</v>
      </c>
      <c r="I539" s="23" t="s">
        <v>53</v>
      </c>
      <c r="J539" s="24">
        <v>64800</v>
      </c>
      <c r="K539" s="25">
        <v>4</v>
      </c>
    </row>
    <row r="540" spans="1:11" ht="14.25" x14ac:dyDescent="0.45">
      <c r="A540" s="8" t="s">
        <v>58</v>
      </c>
      <c r="B540" s="20" t="s">
        <v>59</v>
      </c>
      <c r="C540" s="8" t="s">
        <v>515</v>
      </c>
      <c r="D540" s="21">
        <v>978004935</v>
      </c>
      <c r="E540" s="21">
        <v>2521384592</v>
      </c>
      <c r="F540" s="8" t="s">
        <v>22</v>
      </c>
      <c r="G540" s="198">
        <v>39594</v>
      </c>
      <c r="H540" s="23">
        <f t="shared" ca="1" si="8"/>
        <v>12</v>
      </c>
      <c r="I540" s="23" t="s">
        <v>38</v>
      </c>
      <c r="J540" s="24">
        <v>66758</v>
      </c>
      <c r="K540" s="25">
        <v>5</v>
      </c>
    </row>
    <row r="541" spans="1:11" ht="14.25" x14ac:dyDescent="0.45">
      <c r="A541" s="8" t="s">
        <v>58</v>
      </c>
      <c r="B541" s="20" t="s">
        <v>59</v>
      </c>
      <c r="C541" s="8" t="s">
        <v>515</v>
      </c>
      <c r="D541" s="21">
        <v>978004935</v>
      </c>
      <c r="E541" s="21">
        <v>2521384592</v>
      </c>
      <c r="F541" s="8" t="s">
        <v>22</v>
      </c>
      <c r="G541" s="198">
        <v>39861</v>
      </c>
      <c r="H541" s="23">
        <f t="shared" ca="1" si="8"/>
        <v>11</v>
      </c>
      <c r="I541" s="23" t="s">
        <v>38</v>
      </c>
      <c r="J541" s="24">
        <v>66758</v>
      </c>
      <c r="K541" s="25">
        <v>5</v>
      </c>
    </row>
    <row r="542" spans="1:11" ht="14.25" x14ac:dyDescent="0.45">
      <c r="A542" s="8" t="s">
        <v>203</v>
      </c>
      <c r="B542" s="20" t="s">
        <v>52</v>
      </c>
      <c r="C542" s="8" t="s">
        <v>515</v>
      </c>
      <c r="D542" s="21">
        <v>369000573</v>
      </c>
      <c r="E542" s="21">
        <v>2526555049</v>
      </c>
      <c r="F542" s="8" t="s">
        <v>29</v>
      </c>
      <c r="G542" s="198">
        <v>38104</v>
      </c>
      <c r="H542" s="23">
        <f t="shared" ca="1" si="8"/>
        <v>16</v>
      </c>
      <c r="I542" s="23" t="s">
        <v>53</v>
      </c>
      <c r="J542" s="24">
        <v>32364</v>
      </c>
      <c r="K542" s="25">
        <v>4</v>
      </c>
    </row>
    <row r="543" spans="1:11" ht="14.25" x14ac:dyDescent="0.45">
      <c r="A543" s="8" t="s">
        <v>642</v>
      </c>
      <c r="B543" s="20" t="s">
        <v>59</v>
      </c>
      <c r="C543" s="8" t="s">
        <v>515</v>
      </c>
      <c r="D543" s="21">
        <v>548003920</v>
      </c>
      <c r="E543" s="21">
        <v>2524160215</v>
      </c>
      <c r="F543" s="8" t="s">
        <v>33</v>
      </c>
      <c r="G543" s="198">
        <v>39711</v>
      </c>
      <c r="H543" s="23">
        <f t="shared" ca="1" si="8"/>
        <v>11</v>
      </c>
      <c r="J543" s="24">
        <v>83506</v>
      </c>
      <c r="K543" s="25">
        <v>5</v>
      </c>
    </row>
    <row r="544" spans="1:11" ht="14.25" x14ac:dyDescent="0.45">
      <c r="A544" s="8" t="s">
        <v>411</v>
      </c>
      <c r="B544" s="20" t="s">
        <v>46</v>
      </c>
      <c r="C544" s="8" t="s">
        <v>515</v>
      </c>
      <c r="D544" s="21">
        <v>552008553</v>
      </c>
      <c r="E544" s="21">
        <v>9194310812</v>
      </c>
      <c r="F544" s="8" t="s">
        <v>28</v>
      </c>
      <c r="G544" s="198">
        <v>41119</v>
      </c>
      <c r="H544" s="23">
        <f t="shared" ca="1" si="8"/>
        <v>8</v>
      </c>
      <c r="J544" s="24">
        <v>53303</v>
      </c>
      <c r="K544" s="25">
        <v>4</v>
      </c>
    </row>
    <row r="545" spans="1:11" ht="14.25" x14ac:dyDescent="0.45">
      <c r="A545" s="8" t="s">
        <v>567</v>
      </c>
      <c r="B545" s="20" t="s">
        <v>37</v>
      </c>
      <c r="C545" s="8" t="s">
        <v>515</v>
      </c>
      <c r="D545" s="21">
        <v>239007790</v>
      </c>
      <c r="E545" s="21">
        <v>2524045531</v>
      </c>
      <c r="F545" s="8" t="s">
        <v>33</v>
      </c>
      <c r="G545" s="198">
        <v>39173</v>
      </c>
      <c r="H545" s="23">
        <f t="shared" ca="1" si="8"/>
        <v>13</v>
      </c>
      <c r="J545" s="24">
        <v>102672</v>
      </c>
      <c r="K545" s="25">
        <v>5</v>
      </c>
    </row>
    <row r="546" spans="1:11" ht="14.25" x14ac:dyDescent="0.45">
      <c r="A546" s="8" t="s">
        <v>312</v>
      </c>
      <c r="B546" s="20" t="s">
        <v>59</v>
      </c>
      <c r="C546" s="8" t="s">
        <v>515</v>
      </c>
      <c r="D546" s="21">
        <v>358007400</v>
      </c>
      <c r="E546" s="21">
        <v>2523265407</v>
      </c>
      <c r="F546" s="8" t="s">
        <v>28</v>
      </c>
      <c r="G546" s="198">
        <v>39664</v>
      </c>
      <c r="H546" s="23">
        <f t="shared" ca="1" si="8"/>
        <v>12</v>
      </c>
      <c r="J546" s="24">
        <v>51914</v>
      </c>
      <c r="K546" s="25">
        <v>5</v>
      </c>
    </row>
    <row r="547" spans="1:11" ht="14.25" x14ac:dyDescent="0.45">
      <c r="A547" s="8" t="s">
        <v>569</v>
      </c>
      <c r="B547" s="20" t="s">
        <v>59</v>
      </c>
      <c r="C547" s="8" t="s">
        <v>515</v>
      </c>
      <c r="D547" s="21">
        <v>867000310</v>
      </c>
      <c r="E547" s="21">
        <v>9191376854</v>
      </c>
      <c r="F547" s="8" t="s">
        <v>22</v>
      </c>
      <c r="G547" s="198">
        <v>43049</v>
      </c>
      <c r="H547" s="23">
        <f t="shared" ca="1" si="8"/>
        <v>2</v>
      </c>
      <c r="I547" s="23" t="s">
        <v>53</v>
      </c>
      <c r="J547" s="24">
        <v>94910</v>
      </c>
      <c r="K547" s="25">
        <v>5</v>
      </c>
    </row>
    <row r="548" spans="1:11" ht="14.25" x14ac:dyDescent="0.45">
      <c r="A548" s="8" t="s">
        <v>480</v>
      </c>
      <c r="B548" s="20" t="s">
        <v>59</v>
      </c>
      <c r="C548" s="8" t="s">
        <v>515</v>
      </c>
      <c r="D548" s="21">
        <v>113002240</v>
      </c>
      <c r="E548" s="21">
        <v>2526712695</v>
      </c>
      <c r="F548" s="8" t="s">
        <v>22</v>
      </c>
      <c r="G548" s="198">
        <v>39710</v>
      </c>
      <c r="H548" s="23">
        <f t="shared" ca="1" si="8"/>
        <v>11</v>
      </c>
      <c r="I548" s="23" t="s">
        <v>23</v>
      </c>
      <c r="J548" s="24">
        <v>89856</v>
      </c>
      <c r="K548" s="25">
        <v>4</v>
      </c>
    </row>
    <row r="549" spans="1:11" ht="14.25" x14ac:dyDescent="0.45">
      <c r="A549" s="8" t="s">
        <v>148</v>
      </c>
      <c r="B549" s="20" t="s">
        <v>59</v>
      </c>
      <c r="C549" s="8" t="s">
        <v>515</v>
      </c>
      <c r="D549" s="21">
        <v>737002868</v>
      </c>
      <c r="E549" s="21">
        <v>9191124357</v>
      </c>
      <c r="F549" s="8" t="s">
        <v>22</v>
      </c>
      <c r="G549" s="198">
        <v>37464</v>
      </c>
      <c r="H549" s="23">
        <f t="shared" ca="1" si="8"/>
        <v>18</v>
      </c>
      <c r="I549" s="23" t="s">
        <v>55</v>
      </c>
      <c r="J549" s="24">
        <v>69595</v>
      </c>
      <c r="K549" s="25">
        <v>1</v>
      </c>
    </row>
    <row r="550" spans="1:11" ht="14.25" x14ac:dyDescent="0.45">
      <c r="A550" s="8" t="s">
        <v>316</v>
      </c>
      <c r="B550" s="20" t="s">
        <v>46</v>
      </c>
      <c r="C550" s="8" t="s">
        <v>515</v>
      </c>
      <c r="D550" s="21">
        <v>938003321</v>
      </c>
      <c r="E550" s="21">
        <v>9196456972</v>
      </c>
      <c r="F550" s="8" t="s">
        <v>33</v>
      </c>
      <c r="G550" s="198">
        <v>36586</v>
      </c>
      <c r="H550" s="23">
        <f t="shared" ca="1" si="8"/>
        <v>20</v>
      </c>
      <c r="J550" s="24">
        <v>129082</v>
      </c>
      <c r="K550" s="25">
        <v>4</v>
      </c>
    </row>
    <row r="551" spans="1:11" ht="14.25" x14ac:dyDescent="0.45">
      <c r="A551" s="8" t="s">
        <v>570</v>
      </c>
      <c r="B551" s="20" t="s">
        <v>59</v>
      </c>
      <c r="C551" s="8" t="s">
        <v>515</v>
      </c>
      <c r="D551" s="21">
        <v>505000981</v>
      </c>
      <c r="E551" s="21">
        <v>2527557761</v>
      </c>
      <c r="F551" s="8" t="s">
        <v>22</v>
      </c>
      <c r="G551" s="198">
        <v>43382</v>
      </c>
      <c r="H551" s="23">
        <f t="shared" ca="1" si="8"/>
        <v>1</v>
      </c>
      <c r="I551" s="23" t="s">
        <v>23</v>
      </c>
      <c r="J551" s="24">
        <v>41947</v>
      </c>
      <c r="K551" s="25">
        <v>1</v>
      </c>
    </row>
    <row r="552" spans="1:11" ht="14.25" x14ac:dyDescent="0.45">
      <c r="A552" s="8" t="s">
        <v>718</v>
      </c>
      <c r="B552" s="20" t="s">
        <v>59</v>
      </c>
      <c r="C552" s="8" t="s">
        <v>515</v>
      </c>
      <c r="D552" s="21">
        <v>209006975</v>
      </c>
      <c r="E552" s="21">
        <v>2522639452</v>
      </c>
      <c r="F552" s="8" t="s">
        <v>29</v>
      </c>
      <c r="G552" s="198">
        <v>39783</v>
      </c>
      <c r="H552" s="23">
        <f t="shared" ca="1" si="8"/>
        <v>11</v>
      </c>
      <c r="I552" s="23" t="s">
        <v>55</v>
      </c>
      <c r="J552" s="24">
        <v>18065</v>
      </c>
      <c r="K552" s="25">
        <v>4</v>
      </c>
    </row>
    <row r="553" spans="1:11" ht="14.25" x14ac:dyDescent="0.45">
      <c r="A553" s="8" t="s">
        <v>324</v>
      </c>
      <c r="B553" s="20" t="s">
        <v>59</v>
      </c>
      <c r="C553" s="8" t="s">
        <v>515</v>
      </c>
      <c r="D553" s="21">
        <v>339008599</v>
      </c>
      <c r="E553" s="21">
        <v>9191267946</v>
      </c>
      <c r="F553" s="8" t="s">
        <v>33</v>
      </c>
      <c r="G553" s="198">
        <v>43885</v>
      </c>
      <c r="H553" s="23">
        <f t="shared" ca="1" si="8"/>
        <v>0</v>
      </c>
      <c r="J553" s="24">
        <v>86501</v>
      </c>
      <c r="K553" s="25">
        <v>3</v>
      </c>
    </row>
    <row r="554" spans="1:11" ht="14.25" x14ac:dyDescent="0.45">
      <c r="A554" s="8" t="s">
        <v>806</v>
      </c>
      <c r="B554" s="20" t="s">
        <v>46</v>
      </c>
      <c r="C554" s="8" t="s">
        <v>515</v>
      </c>
      <c r="D554" s="21">
        <v>160002505</v>
      </c>
      <c r="E554" s="21">
        <v>2526427045</v>
      </c>
      <c r="F554" s="8" t="s">
        <v>33</v>
      </c>
      <c r="G554" s="198">
        <v>37332</v>
      </c>
      <c r="H554" s="23">
        <f t="shared" ca="1" si="8"/>
        <v>18</v>
      </c>
      <c r="J554" s="24">
        <v>88675</v>
      </c>
      <c r="K554" s="25">
        <v>3</v>
      </c>
    </row>
    <row r="555" spans="1:11" ht="14.25" x14ac:dyDescent="0.45">
      <c r="A555" s="8" t="s">
        <v>725</v>
      </c>
      <c r="B555" s="20" t="s">
        <v>46</v>
      </c>
      <c r="C555" s="8" t="s">
        <v>515</v>
      </c>
      <c r="D555" s="21">
        <v>569002669</v>
      </c>
      <c r="E555" s="21">
        <v>2523122083</v>
      </c>
      <c r="F555" s="8" t="s">
        <v>22</v>
      </c>
      <c r="G555" s="198">
        <v>37156</v>
      </c>
      <c r="H555" s="23">
        <f t="shared" ca="1" si="8"/>
        <v>18</v>
      </c>
      <c r="I555" s="23" t="s">
        <v>42</v>
      </c>
      <c r="J555" s="24">
        <v>64944</v>
      </c>
      <c r="K555" s="25">
        <v>2</v>
      </c>
    </row>
    <row r="556" spans="1:11" ht="14.25" x14ac:dyDescent="0.45">
      <c r="A556" s="8" t="s">
        <v>332</v>
      </c>
      <c r="B556" s="20" t="s">
        <v>46</v>
      </c>
      <c r="C556" s="8" t="s">
        <v>515</v>
      </c>
      <c r="D556" s="21">
        <v>945000038</v>
      </c>
      <c r="E556" s="21">
        <v>2527909707</v>
      </c>
      <c r="F556" s="8" t="s">
        <v>22</v>
      </c>
      <c r="G556" s="198">
        <v>39616</v>
      </c>
      <c r="H556" s="23">
        <f t="shared" ca="1" si="8"/>
        <v>12</v>
      </c>
      <c r="I556" s="23" t="s">
        <v>42</v>
      </c>
      <c r="J556" s="24">
        <v>33926</v>
      </c>
      <c r="K556" s="25">
        <v>3</v>
      </c>
    </row>
    <row r="557" spans="1:11" ht="14.25" x14ac:dyDescent="0.45">
      <c r="A557" s="8" t="s">
        <v>484</v>
      </c>
      <c r="B557" s="20" t="s">
        <v>52</v>
      </c>
      <c r="C557" s="8" t="s">
        <v>515</v>
      </c>
      <c r="D557" s="21">
        <v>886002647</v>
      </c>
      <c r="E557" s="21">
        <v>2526698101</v>
      </c>
      <c r="F557" s="8" t="s">
        <v>22</v>
      </c>
      <c r="G557" s="198">
        <v>37314</v>
      </c>
      <c r="H557" s="23">
        <f t="shared" ca="1" si="8"/>
        <v>18</v>
      </c>
      <c r="I557" s="23" t="s">
        <v>42</v>
      </c>
      <c r="J557" s="24">
        <v>110750</v>
      </c>
      <c r="K557" s="25">
        <v>2</v>
      </c>
    </row>
    <row r="558" spans="1:11" ht="14.25" x14ac:dyDescent="0.45">
      <c r="A558" s="8" t="s">
        <v>62</v>
      </c>
      <c r="B558" s="20" t="s">
        <v>46</v>
      </c>
      <c r="C558" s="8" t="s">
        <v>515</v>
      </c>
      <c r="D558" s="21">
        <v>115004531</v>
      </c>
      <c r="E558" s="21">
        <v>2522636321</v>
      </c>
      <c r="F558" s="8" t="s">
        <v>29</v>
      </c>
      <c r="G558" s="198">
        <v>37194</v>
      </c>
      <c r="H558" s="23">
        <f t="shared" ca="1" si="8"/>
        <v>18</v>
      </c>
      <c r="I558" s="23" t="s">
        <v>53</v>
      </c>
      <c r="J558" s="24">
        <v>47376</v>
      </c>
      <c r="K558" s="25">
        <v>2</v>
      </c>
    </row>
    <row r="559" spans="1:11" ht="14.25" x14ac:dyDescent="0.45">
      <c r="A559" s="8" t="s">
        <v>652</v>
      </c>
      <c r="B559" s="20" t="s">
        <v>37</v>
      </c>
      <c r="C559" s="8" t="s">
        <v>515</v>
      </c>
      <c r="D559" s="21">
        <v>546009785</v>
      </c>
      <c r="E559" s="21">
        <v>2522924678</v>
      </c>
      <c r="F559" s="8" t="s">
        <v>22</v>
      </c>
      <c r="G559" s="198">
        <v>41331</v>
      </c>
      <c r="H559" s="23">
        <f t="shared" ca="1" si="8"/>
        <v>7</v>
      </c>
      <c r="I559" s="23" t="s">
        <v>55</v>
      </c>
      <c r="J559" s="24">
        <v>88315</v>
      </c>
      <c r="K559" s="25">
        <v>2</v>
      </c>
    </row>
    <row r="560" spans="1:11" ht="14.25" x14ac:dyDescent="0.45">
      <c r="A560" s="8" t="s">
        <v>335</v>
      </c>
      <c r="B560" s="20" t="s">
        <v>37</v>
      </c>
      <c r="C560" s="8" t="s">
        <v>515</v>
      </c>
      <c r="D560" s="21">
        <v>437000422</v>
      </c>
      <c r="E560" s="21">
        <v>2528439277</v>
      </c>
      <c r="F560" s="8" t="s">
        <v>29</v>
      </c>
      <c r="G560" s="198">
        <v>36758</v>
      </c>
      <c r="H560" s="23">
        <f t="shared" ca="1" si="8"/>
        <v>19</v>
      </c>
      <c r="I560" s="23" t="s">
        <v>53</v>
      </c>
      <c r="J560" s="24">
        <v>15307</v>
      </c>
      <c r="K560" s="25">
        <v>3</v>
      </c>
    </row>
    <row r="561" spans="1:11" ht="14.25" x14ac:dyDescent="0.45">
      <c r="A561" s="8" t="s">
        <v>336</v>
      </c>
      <c r="B561" s="20" t="s">
        <v>37</v>
      </c>
      <c r="C561" s="8" t="s">
        <v>515</v>
      </c>
      <c r="D561" s="21">
        <v>920005140</v>
      </c>
      <c r="E561" s="21">
        <v>2524078104</v>
      </c>
      <c r="F561" s="8" t="s">
        <v>22</v>
      </c>
      <c r="G561" s="198">
        <v>38801</v>
      </c>
      <c r="H561" s="23">
        <f t="shared" ca="1" si="8"/>
        <v>14</v>
      </c>
      <c r="I561" s="23" t="s">
        <v>42</v>
      </c>
      <c r="J561" s="24">
        <v>90271</v>
      </c>
      <c r="K561" s="25">
        <v>3</v>
      </c>
    </row>
    <row r="562" spans="1:11" ht="14.25" x14ac:dyDescent="0.45">
      <c r="A562" s="8" t="s">
        <v>125</v>
      </c>
      <c r="B562" s="20" t="s">
        <v>59</v>
      </c>
      <c r="C562" s="8" t="s">
        <v>515</v>
      </c>
      <c r="D562" s="21">
        <v>990003236</v>
      </c>
      <c r="E562" s="21">
        <v>9196245634</v>
      </c>
      <c r="F562" s="8" t="s">
        <v>22</v>
      </c>
      <c r="G562" s="198">
        <v>38677</v>
      </c>
      <c r="H562" s="23">
        <f t="shared" ca="1" si="8"/>
        <v>14</v>
      </c>
      <c r="I562" s="23" t="s">
        <v>53</v>
      </c>
      <c r="J562" s="24">
        <v>94867</v>
      </c>
      <c r="K562" s="25">
        <v>5</v>
      </c>
    </row>
    <row r="563" spans="1:11" ht="14.25" x14ac:dyDescent="0.45">
      <c r="A563" s="8" t="s">
        <v>125</v>
      </c>
      <c r="B563" s="20" t="s">
        <v>59</v>
      </c>
      <c r="C563" s="8" t="s">
        <v>515</v>
      </c>
      <c r="D563" s="21">
        <v>990003236</v>
      </c>
      <c r="E563" s="21">
        <v>9196245634</v>
      </c>
      <c r="F563" s="8" t="s">
        <v>22</v>
      </c>
      <c r="G563" s="198">
        <v>42097</v>
      </c>
      <c r="H563" s="23">
        <f t="shared" ca="1" si="8"/>
        <v>5</v>
      </c>
      <c r="I563" s="23" t="s">
        <v>53</v>
      </c>
      <c r="J563" s="24">
        <v>94867</v>
      </c>
      <c r="K563" s="25">
        <v>5</v>
      </c>
    </row>
    <row r="564" spans="1:11" ht="14.25" x14ac:dyDescent="0.45">
      <c r="A564" s="8" t="s">
        <v>420</v>
      </c>
      <c r="B564" s="20" t="s">
        <v>37</v>
      </c>
      <c r="C564" s="8" t="s">
        <v>515</v>
      </c>
      <c r="D564" s="21">
        <v>289003201</v>
      </c>
      <c r="E564" s="21">
        <v>9192921836</v>
      </c>
      <c r="F564" s="8" t="s">
        <v>22</v>
      </c>
      <c r="G564" s="198">
        <v>37218</v>
      </c>
      <c r="H564" s="23">
        <f t="shared" ca="1" si="8"/>
        <v>18</v>
      </c>
      <c r="I564" s="23" t="s">
        <v>23</v>
      </c>
      <c r="J564" s="24">
        <v>106315</v>
      </c>
      <c r="K564" s="25">
        <v>2</v>
      </c>
    </row>
    <row r="565" spans="1:11" ht="14.25" x14ac:dyDescent="0.45">
      <c r="A565" s="8" t="s">
        <v>736</v>
      </c>
      <c r="B565" s="20" t="s">
        <v>46</v>
      </c>
      <c r="C565" s="8" t="s">
        <v>515</v>
      </c>
      <c r="D565" s="21">
        <v>161009267</v>
      </c>
      <c r="E565" s="21">
        <v>9197600603</v>
      </c>
      <c r="F565" s="8" t="s">
        <v>22</v>
      </c>
      <c r="G565" s="198">
        <v>38660</v>
      </c>
      <c r="H565" s="23">
        <f t="shared" ca="1" si="8"/>
        <v>14</v>
      </c>
      <c r="I565" s="23" t="s">
        <v>42</v>
      </c>
      <c r="J565" s="24">
        <v>60509</v>
      </c>
      <c r="K565" s="25">
        <v>5</v>
      </c>
    </row>
    <row r="566" spans="1:11" ht="14.25" x14ac:dyDescent="0.45">
      <c r="A566" s="8" t="s">
        <v>738</v>
      </c>
      <c r="B566" s="20" t="s">
        <v>46</v>
      </c>
      <c r="C566" s="8" t="s">
        <v>515</v>
      </c>
      <c r="D566" s="21">
        <v>592009945</v>
      </c>
      <c r="E566" s="21">
        <v>9195990200</v>
      </c>
      <c r="F566" s="8" t="s">
        <v>22</v>
      </c>
      <c r="G566" s="198">
        <v>38706</v>
      </c>
      <c r="H566" s="23">
        <f t="shared" ca="1" si="8"/>
        <v>14</v>
      </c>
      <c r="I566" s="23" t="s">
        <v>23</v>
      </c>
      <c r="J566" s="24">
        <v>64296</v>
      </c>
      <c r="K566" s="25">
        <v>1</v>
      </c>
    </row>
    <row r="567" spans="1:11" ht="14.25" x14ac:dyDescent="0.45">
      <c r="A567" s="8" t="s">
        <v>739</v>
      </c>
      <c r="B567" s="20" t="s">
        <v>52</v>
      </c>
      <c r="C567" s="8" t="s">
        <v>515</v>
      </c>
      <c r="D567" s="21">
        <v>486006972</v>
      </c>
      <c r="E567" s="21">
        <v>9194532398</v>
      </c>
      <c r="F567" s="8" t="s">
        <v>29</v>
      </c>
      <c r="G567" s="198">
        <v>36852</v>
      </c>
      <c r="H567" s="23">
        <f t="shared" ca="1" si="8"/>
        <v>19</v>
      </c>
      <c r="I567" s="23" t="s">
        <v>23</v>
      </c>
      <c r="J567" s="24">
        <v>65614</v>
      </c>
      <c r="K567" s="25">
        <v>1</v>
      </c>
    </row>
    <row r="568" spans="1:11" ht="14.25" x14ac:dyDescent="0.45">
      <c r="A568" s="8" t="s">
        <v>511</v>
      </c>
      <c r="B568" s="20" t="s">
        <v>46</v>
      </c>
      <c r="C568" s="8" t="s">
        <v>515</v>
      </c>
      <c r="D568" s="21">
        <v>765002793</v>
      </c>
      <c r="E568" s="21">
        <v>9197686976</v>
      </c>
      <c r="F568" s="8" t="s">
        <v>22</v>
      </c>
      <c r="G568" s="198">
        <v>39316</v>
      </c>
      <c r="H568" s="23">
        <f t="shared" ca="1" si="8"/>
        <v>12</v>
      </c>
      <c r="I568" s="23" t="s">
        <v>23</v>
      </c>
      <c r="J568" s="24">
        <v>92621</v>
      </c>
      <c r="K568" s="25">
        <v>5</v>
      </c>
    </row>
    <row r="569" spans="1:11" ht="14.25" x14ac:dyDescent="0.45">
      <c r="A569" s="8" t="s">
        <v>585</v>
      </c>
      <c r="B569" s="20" t="s">
        <v>20</v>
      </c>
      <c r="C569" s="8" t="s">
        <v>515</v>
      </c>
      <c r="D569" s="21">
        <v>151007827</v>
      </c>
      <c r="E569" s="21">
        <v>9197179128</v>
      </c>
      <c r="F569" s="8" t="s">
        <v>22</v>
      </c>
      <c r="G569" s="198">
        <v>36725</v>
      </c>
      <c r="H569" s="23">
        <f t="shared" ca="1" si="8"/>
        <v>20</v>
      </c>
      <c r="I569" s="23" t="s">
        <v>23</v>
      </c>
      <c r="J569" s="24">
        <v>35698</v>
      </c>
      <c r="K569" s="25">
        <v>3</v>
      </c>
    </row>
    <row r="570" spans="1:11" ht="14.25" x14ac:dyDescent="0.45">
      <c r="A570" s="8" t="s">
        <v>761</v>
      </c>
      <c r="B570" s="20" t="s">
        <v>59</v>
      </c>
      <c r="C570" s="8" t="s">
        <v>515</v>
      </c>
      <c r="D570" s="21">
        <v>959000235</v>
      </c>
      <c r="E570" s="21">
        <v>2528488350</v>
      </c>
      <c r="F570" s="8" t="s">
        <v>22</v>
      </c>
      <c r="G570" s="198">
        <v>39835</v>
      </c>
      <c r="H570" s="23">
        <f t="shared" ca="1" si="8"/>
        <v>11</v>
      </c>
      <c r="I570" s="23" t="s">
        <v>23</v>
      </c>
      <c r="J570" s="24">
        <v>78034</v>
      </c>
      <c r="K570" s="25">
        <v>4</v>
      </c>
    </row>
    <row r="571" spans="1:11" ht="14.25" x14ac:dyDescent="0.45">
      <c r="A571" s="8" t="s">
        <v>215</v>
      </c>
      <c r="B571" s="20" t="s">
        <v>59</v>
      </c>
      <c r="C571" s="8" t="s">
        <v>515</v>
      </c>
      <c r="D571" s="21">
        <v>924002231</v>
      </c>
      <c r="E571" s="21">
        <v>9193279828</v>
      </c>
      <c r="F571" s="8" t="s">
        <v>29</v>
      </c>
      <c r="G571" s="198">
        <v>43024</v>
      </c>
      <c r="H571" s="23">
        <f t="shared" ca="1" si="8"/>
        <v>2</v>
      </c>
      <c r="I571" s="23" t="s">
        <v>55</v>
      </c>
      <c r="J571" s="24">
        <v>36353</v>
      </c>
      <c r="K571" s="25">
        <v>5</v>
      </c>
    </row>
    <row r="572" spans="1:11" ht="14.25" x14ac:dyDescent="0.45">
      <c r="A572" s="8" t="s">
        <v>159</v>
      </c>
      <c r="B572" s="20" t="s">
        <v>27</v>
      </c>
      <c r="C572" s="8" t="s">
        <v>515</v>
      </c>
      <c r="D572" s="21">
        <v>618005364</v>
      </c>
      <c r="E572" s="21">
        <v>9193182167</v>
      </c>
      <c r="F572" s="8" t="s">
        <v>29</v>
      </c>
      <c r="G572" s="198">
        <v>38058</v>
      </c>
      <c r="H572" s="23">
        <f t="shared" ca="1" si="8"/>
        <v>16</v>
      </c>
      <c r="I572" s="23" t="s">
        <v>53</v>
      </c>
      <c r="J572" s="24">
        <v>70128</v>
      </c>
      <c r="K572" s="25">
        <v>3</v>
      </c>
    </row>
    <row r="573" spans="1:11" ht="14.25" x14ac:dyDescent="0.45">
      <c r="A573" s="8" t="s">
        <v>665</v>
      </c>
      <c r="B573" s="20" t="s">
        <v>37</v>
      </c>
      <c r="C573" s="8" t="s">
        <v>515</v>
      </c>
      <c r="D573" s="21">
        <v>868004739</v>
      </c>
      <c r="E573" s="21">
        <v>9195255121</v>
      </c>
      <c r="F573" s="8" t="s">
        <v>29</v>
      </c>
      <c r="G573" s="198">
        <v>39110</v>
      </c>
      <c r="H573" s="23">
        <f t="shared" ca="1" si="8"/>
        <v>13</v>
      </c>
      <c r="I573" s="23" t="s">
        <v>23</v>
      </c>
      <c r="J573" s="24">
        <v>17006</v>
      </c>
      <c r="K573" s="25">
        <v>1</v>
      </c>
    </row>
    <row r="574" spans="1:11" ht="14.25" x14ac:dyDescent="0.45">
      <c r="A574" s="8" t="s">
        <v>807</v>
      </c>
      <c r="B574" s="20" t="s">
        <v>59</v>
      </c>
      <c r="C574" s="8" t="s">
        <v>515</v>
      </c>
      <c r="D574" s="21">
        <v>278009861</v>
      </c>
      <c r="E574" s="21">
        <v>9198561246</v>
      </c>
      <c r="F574" s="8" t="s">
        <v>33</v>
      </c>
      <c r="G574" s="198">
        <v>41097</v>
      </c>
      <c r="H574" s="23">
        <f t="shared" ca="1" si="8"/>
        <v>8</v>
      </c>
      <c r="J574" s="24">
        <v>56952</v>
      </c>
      <c r="K574" s="25">
        <v>5</v>
      </c>
    </row>
    <row r="575" spans="1:11" ht="14.25" x14ac:dyDescent="0.45">
      <c r="A575" s="8" t="s">
        <v>754</v>
      </c>
      <c r="B575" s="20" t="s">
        <v>20</v>
      </c>
      <c r="C575" s="8" t="s">
        <v>515</v>
      </c>
      <c r="D575" s="21">
        <v>502000672</v>
      </c>
      <c r="E575" s="21">
        <v>2527925201</v>
      </c>
      <c r="F575" s="8" t="s">
        <v>33</v>
      </c>
      <c r="G575" s="198">
        <v>40929</v>
      </c>
      <c r="H575" s="23">
        <f t="shared" ca="1" si="8"/>
        <v>8</v>
      </c>
      <c r="J575" s="24">
        <v>83059</v>
      </c>
      <c r="K575" s="25">
        <v>4</v>
      </c>
    </row>
    <row r="576" spans="1:11" ht="14.25" x14ac:dyDescent="0.45">
      <c r="A576" s="8" t="s">
        <v>367</v>
      </c>
      <c r="B576" s="20" t="s">
        <v>20</v>
      </c>
      <c r="C576" s="8" t="s">
        <v>515</v>
      </c>
      <c r="D576" s="21">
        <v>570006015</v>
      </c>
      <c r="E576" s="21">
        <v>2522238535</v>
      </c>
      <c r="F576" s="8" t="s">
        <v>29</v>
      </c>
      <c r="G576" s="198">
        <v>41079</v>
      </c>
      <c r="H576" s="23">
        <f t="shared" ca="1" si="8"/>
        <v>8</v>
      </c>
      <c r="I576" s="23" t="s">
        <v>42</v>
      </c>
      <c r="J576" s="24">
        <v>71071</v>
      </c>
      <c r="K576" s="25">
        <v>5</v>
      </c>
    </row>
    <row r="577" spans="1:11" ht="14.25" x14ac:dyDescent="0.45">
      <c r="A577" s="8" t="s">
        <v>767</v>
      </c>
      <c r="B577" s="20" t="s">
        <v>46</v>
      </c>
      <c r="C577" s="8" t="s">
        <v>515</v>
      </c>
      <c r="D577" s="21">
        <v>953009212</v>
      </c>
      <c r="E577" s="21">
        <v>9191664940</v>
      </c>
      <c r="F577" s="8" t="s">
        <v>22</v>
      </c>
      <c r="G577" s="198">
        <v>39818</v>
      </c>
      <c r="H577" s="23">
        <f t="shared" ca="1" si="8"/>
        <v>11</v>
      </c>
      <c r="I577" s="23" t="s">
        <v>38</v>
      </c>
      <c r="J577" s="24">
        <v>85176</v>
      </c>
      <c r="K577" s="25">
        <v>4</v>
      </c>
    </row>
    <row r="578" spans="1:11" ht="14.25" x14ac:dyDescent="0.45">
      <c r="A578" s="8" t="s">
        <v>496</v>
      </c>
      <c r="B578" s="20" t="s">
        <v>46</v>
      </c>
      <c r="C578" s="8" t="s">
        <v>515</v>
      </c>
      <c r="D578" s="21">
        <v>449007941</v>
      </c>
      <c r="E578" s="21">
        <v>2528742282</v>
      </c>
      <c r="F578" s="8" t="s">
        <v>22</v>
      </c>
      <c r="G578" s="198">
        <v>41657</v>
      </c>
      <c r="H578" s="23">
        <f t="shared" ref="H578:H641" ca="1" si="9">DATEDIF(G578,TODAY(),"Y")</f>
        <v>6</v>
      </c>
      <c r="I578" s="23" t="s">
        <v>38</v>
      </c>
      <c r="J578" s="24">
        <v>91016</v>
      </c>
      <c r="K578" s="25">
        <v>1</v>
      </c>
    </row>
    <row r="579" spans="1:11" ht="14.25" x14ac:dyDescent="0.45">
      <c r="A579" s="8" t="s">
        <v>142</v>
      </c>
      <c r="B579" s="20" t="s">
        <v>59</v>
      </c>
      <c r="C579" s="8" t="s">
        <v>515</v>
      </c>
      <c r="D579" s="21">
        <v>728007428</v>
      </c>
      <c r="E579" s="21">
        <v>2521957923</v>
      </c>
      <c r="F579" s="8" t="s">
        <v>22</v>
      </c>
      <c r="G579" s="198">
        <v>42206</v>
      </c>
      <c r="H579" s="23">
        <f t="shared" ca="1" si="9"/>
        <v>5</v>
      </c>
      <c r="I579" s="23" t="s">
        <v>55</v>
      </c>
      <c r="J579" s="24">
        <v>124560</v>
      </c>
      <c r="K579" s="25">
        <v>1</v>
      </c>
    </row>
    <row r="580" spans="1:11" ht="14.25" x14ac:dyDescent="0.45">
      <c r="A580" s="8" t="s">
        <v>456</v>
      </c>
      <c r="B580" s="20" t="s">
        <v>46</v>
      </c>
      <c r="C580" s="8" t="s">
        <v>599</v>
      </c>
      <c r="D580" s="21">
        <v>693005639</v>
      </c>
      <c r="E580" s="21">
        <v>9195866887</v>
      </c>
      <c r="F580" s="8" t="s">
        <v>22</v>
      </c>
      <c r="G580" s="198">
        <v>43654</v>
      </c>
      <c r="H580" s="23">
        <f t="shared" ca="1" si="9"/>
        <v>1</v>
      </c>
      <c r="I580" s="23" t="s">
        <v>23</v>
      </c>
      <c r="J580" s="24">
        <v>77616</v>
      </c>
      <c r="K580" s="25">
        <v>5</v>
      </c>
    </row>
    <row r="581" spans="1:11" ht="14.25" x14ac:dyDescent="0.45">
      <c r="A581" s="8" t="s">
        <v>427</v>
      </c>
      <c r="B581" s="20" t="s">
        <v>20</v>
      </c>
      <c r="C581" s="8" t="s">
        <v>599</v>
      </c>
      <c r="D581" s="21">
        <v>352001400</v>
      </c>
      <c r="E581" s="21">
        <v>2525441252</v>
      </c>
      <c r="F581" s="8" t="s">
        <v>28</v>
      </c>
      <c r="G581" s="198">
        <v>38992</v>
      </c>
      <c r="H581" s="23">
        <f t="shared" ca="1" si="9"/>
        <v>13</v>
      </c>
      <c r="J581" s="24">
        <v>43874</v>
      </c>
      <c r="K581" s="25">
        <v>2</v>
      </c>
    </row>
    <row r="582" spans="1:11" ht="14.25" x14ac:dyDescent="0.45">
      <c r="A582" s="8" t="s">
        <v>517</v>
      </c>
      <c r="B582" s="20" t="s">
        <v>46</v>
      </c>
      <c r="C582" s="8" t="s">
        <v>599</v>
      </c>
      <c r="D582" s="21">
        <v>420009404</v>
      </c>
      <c r="E582" s="21">
        <v>9197785583</v>
      </c>
      <c r="F582" s="8" t="s">
        <v>22</v>
      </c>
      <c r="G582" s="198">
        <v>39146</v>
      </c>
      <c r="H582" s="23">
        <f t="shared" ca="1" si="9"/>
        <v>13</v>
      </c>
      <c r="I582" s="23" t="s">
        <v>53</v>
      </c>
      <c r="J582" s="24">
        <v>35770</v>
      </c>
      <c r="K582" s="25">
        <v>1</v>
      </c>
    </row>
    <row r="583" spans="1:11" ht="14.25" x14ac:dyDescent="0.45">
      <c r="A583" s="8" t="s">
        <v>429</v>
      </c>
      <c r="B583" s="20" t="s">
        <v>27</v>
      </c>
      <c r="C583" s="8" t="s">
        <v>599</v>
      </c>
      <c r="D583" s="21">
        <v>265003407</v>
      </c>
      <c r="E583" s="21">
        <v>9193558443</v>
      </c>
      <c r="F583" s="8" t="s">
        <v>33</v>
      </c>
      <c r="G583" s="198">
        <v>39727</v>
      </c>
      <c r="H583" s="23">
        <f t="shared" ca="1" si="9"/>
        <v>11</v>
      </c>
      <c r="J583" s="24">
        <v>128808</v>
      </c>
      <c r="K583" s="25">
        <v>2</v>
      </c>
    </row>
    <row r="584" spans="1:11" ht="14.25" x14ac:dyDescent="0.45">
      <c r="A584" s="8" t="s">
        <v>238</v>
      </c>
      <c r="B584" s="20" t="s">
        <v>59</v>
      </c>
      <c r="C584" s="8" t="s">
        <v>599</v>
      </c>
      <c r="D584" s="21">
        <v>304004314</v>
      </c>
      <c r="E584" s="21">
        <v>9192244880</v>
      </c>
      <c r="F584" s="8" t="s">
        <v>33</v>
      </c>
      <c r="G584" s="198">
        <v>42457</v>
      </c>
      <c r="H584" s="23">
        <f t="shared" ca="1" si="9"/>
        <v>4</v>
      </c>
      <c r="J584" s="24">
        <v>67176</v>
      </c>
      <c r="K584" s="25">
        <v>2</v>
      </c>
    </row>
    <row r="585" spans="1:11" ht="14.25" x14ac:dyDescent="0.45">
      <c r="A585" s="8" t="s">
        <v>190</v>
      </c>
      <c r="B585" s="20" t="s">
        <v>27</v>
      </c>
      <c r="C585" s="8" t="s">
        <v>599</v>
      </c>
      <c r="D585" s="21">
        <v>593004018</v>
      </c>
      <c r="E585" s="21">
        <v>9194626281</v>
      </c>
      <c r="F585" s="8" t="s">
        <v>22</v>
      </c>
      <c r="G585" s="198">
        <v>36560</v>
      </c>
      <c r="H585" s="23">
        <f t="shared" ca="1" si="9"/>
        <v>20</v>
      </c>
      <c r="I585" s="23" t="s">
        <v>23</v>
      </c>
      <c r="J585" s="24">
        <v>97805</v>
      </c>
      <c r="K585" s="25">
        <v>4</v>
      </c>
    </row>
    <row r="586" spans="1:11" ht="14.25" x14ac:dyDescent="0.45">
      <c r="A586" s="8" t="s">
        <v>220</v>
      </c>
      <c r="B586" s="20" t="s">
        <v>37</v>
      </c>
      <c r="C586" s="8" t="s">
        <v>599</v>
      </c>
      <c r="D586" s="21">
        <v>781002289</v>
      </c>
      <c r="E586" s="21">
        <v>2528502926</v>
      </c>
      <c r="F586" s="8" t="s">
        <v>22</v>
      </c>
      <c r="G586" s="198">
        <v>36526</v>
      </c>
      <c r="H586" s="23">
        <f t="shared" ca="1" si="9"/>
        <v>20</v>
      </c>
      <c r="I586" s="23" t="s">
        <v>53</v>
      </c>
      <c r="J586" s="24">
        <v>90792</v>
      </c>
      <c r="K586" s="25">
        <v>3</v>
      </c>
    </row>
    <row r="587" spans="1:11" ht="14.25" x14ac:dyDescent="0.45">
      <c r="A587" s="8" t="s">
        <v>385</v>
      </c>
      <c r="B587" s="20" t="s">
        <v>46</v>
      </c>
      <c r="C587" s="8" t="s">
        <v>599</v>
      </c>
      <c r="D587" s="21">
        <v>784004156</v>
      </c>
      <c r="E587" s="21">
        <v>9193355152</v>
      </c>
      <c r="F587" s="8" t="s">
        <v>22</v>
      </c>
      <c r="G587" s="198">
        <v>36908</v>
      </c>
      <c r="H587" s="23">
        <f t="shared" ca="1" si="9"/>
        <v>19</v>
      </c>
      <c r="I587" s="23" t="s">
        <v>23</v>
      </c>
      <c r="J587" s="24">
        <v>78955</v>
      </c>
      <c r="K587" s="25">
        <v>1</v>
      </c>
    </row>
    <row r="588" spans="1:11" ht="14.25" x14ac:dyDescent="0.45">
      <c r="A588" s="8" t="s">
        <v>70</v>
      </c>
      <c r="B588" s="20" t="s">
        <v>46</v>
      </c>
      <c r="C588" s="8" t="s">
        <v>599</v>
      </c>
      <c r="D588" s="21">
        <v>622000296</v>
      </c>
      <c r="E588" s="21">
        <v>2526306545</v>
      </c>
      <c r="F588" s="8" t="s">
        <v>22</v>
      </c>
      <c r="G588" s="198">
        <v>39946</v>
      </c>
      <c r="H588" s="23">
        <f t="shared" ca="1" si="9"/>
        <v>11</v>
      </c>
      <c r="I588" s="23" t="s">
        <v>23</v>
      </c>
      <c r="J588" s="24">
        <v>94422</v>
      </c>
      <c r="K588" s="25">
        <v>3</v>
      </c>
    </row>
    <row r="589" spans="1:11" ht="14.25" x14ac:dyDescent="0.45">
      <c r="A589" s="8" t="s">
        <v>680</v>
      </c>
      <c r="B589" s="20" t="s">
        <v>46</v>
      </c>
      <c r="C589" s="8" t="s">
        <v>599</v>
      </c>
      <c r="D589" s="21">
        <v>693005055</v>
      </c>
      <c r="E589" s="21">
        <v>2527853314</v>
      </c>
      <c r="F589" s="8" t="s">
        <v>22</v>
      </c>
      <c r="G589" s="198">
        <v>39200</v>
      </c>
      <c r="H589" s="23">
        <f t="shared" ca="1" si="9"/>
        <v>13</v>
      </c>
      <c r="I589" s="23" t="s">
        <v>23</v>
      </c>
      <c r="J589" s="24">
        <v>98597</v>
      </c>
      <c r="K589" s="25">
        <v>4</v>
      </c>
    </row>
    <row r="590" spans="1:11" ht="14.25" x14ac:dyDescent="0.45">
      <c r="A590" s="8" t="s">
        <v>602</v>
      </c>
      <c r="B590" s="20" t="s">
        <v>59</v>
      </c>
      <c r="C590" s="8" t="s">
        <v>599</v>
      </c>
      <c r="D590" s="21">
        <v>627007314</v>
      </c>
      <c r="E590" s="21">
        <v>2521525844</v>
      </c>
      <c r="F590" s="8" t="s">
        <v>22</v>
      </c>
      <c r="G590" s="198">
        <v>36989</v>
      </c>
      <c r="H590" s="23">
        <f t="shared" ca="1" si="9"/>
        <v>19</v>
      </c>
      <c r="I590" s="23" t="s">
        <v>55</v>
      </c>
      <c r="J590" s="24">
        <v>124186</v>
      </c>
      <c r="K590" s="25">
        <v>1</v>
      </c>
    </row>
    <row r="591" spans="1:11" ht="14.25" x14ac:dyDescent="0.45">
      <c r="A591" s="8" t="s">
        <v>164</v>
      </c>
      <c r="B591" s="20" t="s">
        <v>37</v>
      </c>
      <c r="C591" s="8" t="s">
        <v>599</v>
      </c>
      <c r="D591" s="21">
        <v>878002154</v>
      </c>
      <c r="E591" s="21">
        <v>9191155509</v>
      </c>
      <c r="F591" s="8" t="s">
        <v>29</v>
      </c>
      <c r="G591" s="198">
        <v>43119</v>
      </c>
      <c r="H591" s="23">
        <f t="shared" ca="1" si="9"/>
        <v>2</v>
      </c>
      <c r="I591" s="23" t="s">
        <v>53</v>
      </c>
      <c r="J591" s="24">
        <v>37274</v>
      </c>
      <c r="K591" s="25">
        <v>5</v>
      </c>
    </row>
    <row r="592" spans="1:11" ht="14.25" x14ac:dyDescent="0.45">
      <c r="A592" s="8" t="s">
        <v>682</v>
      </c>
      <c r="B592" s="20" t="s">
        <v>46</v>
      </c>
      <c r="C592" s="8" t="s">
        <v>599</v>
      </c>
      <c r="D592" s="21">
        <v>195002503</v>
      </c>
      <c r="E592" s="21">
        <v>9193123940</v>
      </c>
      <c r="F592" s="8" t="s">
        <v>33</v>
      </c>
      <c r="G592" s="198">
        <v>39518</v>
      </c>
      <c r="H592" s="23">
        <f t="shared" ca="1" si="9"/>
        <v>12</v>
      </c>
      <c r="J592" s="24">
        <v>80194</v>
      </c>
      <c r="K592" s="25">
        <v>2</v>
      </c>
    </row>
    <row r="593" spans="1:11" ht="14.25" x14ac:dyDescent="0.45">
      <c r="A593" s="8" t="s">
        <v>808</v>
      </c>
      <c r="B593" s="20" t="s">
        <v>20</v>
      </c>
      <c r="C593" s="8" t="s">
        <v>599</v>
      </c>
      <c r="D593" s="21">
        <v>186001354</v>
      </c>
      <c r="E593" s="21">
        <v>2528527032</v>
      </c>
      <c r="F593" s="8" t="s">
        <v>22</v>
      </c>
      <c r="G593" s="198">
        <v>39374</v>
      </c>
      <c r="H593" s="23">
        <f t="shared" ca="1" si="9"/>
        <v>12</v>
      </c>
      <c r="I593" s="23" t="s">
        <v>23</v>
      </c>
      <c r="J593" s="24">
        <v>78149</v>
      </c>
      <c r="K593" s="25">
        <v>3</v>
      </c>
    </row>
    <row r="594" spans="1:11" ht="14.25" x14ac:dyDescent="0.45">
      <c r="A594" s="8" t="s">
        <v>96</v>
      </c>
      <c r="B594" s="20" t="s">
        <v>27</v>
      </c>
      <c r="C594" s="8" t="s">
        <v>599</v>
      </c>
      <c r="D594" s="21">
        <v>462001365</v>
      </c>
      <c r="E594" s="21">
        <v>2527126482</v>
      </c>
      <c r="F594" s="8" t="s">
        <v>22</v>
      </c>
      <c r="G594" s="198">
        <v>37484</v>
      </c>
      <c r="H594" s="23">
        <f t="shared" ca="1" si="9"/>
        <v>17</v>
      </c>
      <c r="I594" s="23" t="s">
        <v>53</v>
      </c>
      <c r="J594" s="24">
        <v>64958</v>
      </c>
      <c r="K594" s="25">
        <v>2</v>
      </c>
    </row>
    <row r="595" spans="1:11" ht="14.25" x14ac:dyDescent="0.45">
      <c r="A595" s="8" t="s">
        <v>462</v>
      </c>
      <c r="B595" s="20" t="s">
        <v>59</v>
      </c>
      <c r="C595" s="8" t="s">
        <v>599</v>
      </c>
      <c r="D595" s="21">
        <v>404009373</v>
      </c>
      <c r="E595" s="21">
        <v>9198407416</v>
      </c>
      <c r="F595" s="8" t="s">
        <v>22</v>
      </c>
      <c r="G595" s="198">
        <v>37649</v>
      </c>
      <c r="H595" s="23">
        <f t="shared" ca="1" si="9"/>
        <v>17</v>
      </c>
      <c r="I595" s="23" t="s">
        <v>53</v>
      </c>
      <c r="J595" s="24">
        <v>96227</v>
      </c>
      <c r="K595" s="25">
        <v>2</v>
      </c>
    </row>
    <row r="596" spans="1:11" ht="14.25" x14ac:dyDescent="0.45">
      <c r="A596" s="8" t="s">
        <v>255</v>
      </c>
      <c r="B596" s="20" t="s">
        <v>46</v>
      </c>
      <c r="C596" s="8" t="s">
        <v>599</v>
      </c>
      <c r="D596" s="21">
        <v>100003382</v>
      </c>
      <c r="E596" s="21">
        <v>9195157047</v>
      </c>
      <c r="F596" s="8" t="s">
        <v>22</v>
      </c>
      <c r="G596" s="198">
        <v>38338</v>
      </c>
      <c r="H596" s="23">
        <f t="shared" ca="1" si="9"/>
        <v>15</v>
      </c>
      <c r="I596" s="23" t="s">
        <v>23</v>
      </c>
      <c r="J596" s="24">
        <v>78048</v>
      </c>
      <c r="K596" s="25">
        <v>4</v>
      </c>
    </row>
    <row r="597" spans="1:11" ht="14.25" x14ac:dyDescent="0.45">
      <c r="A597" s="8" t="s">
        <v>266</v>
      </c>
      <c r="B597" s="20" t="s">
        <v>59</v>
      </c>
      <c r="C597" s="8" t="s">
        <v>599</v>
      </c>
      <c r="D597" s="21">
        <v>705006668</v>
      </c>
      <c r="E597" s="21">
        <v>9193922813</v>
      </c>
      <c r="F597" s="8" t="s">
        <v>28</v>
      </c>
      <c r="G597" s="198">
        <v>37325</v>
      </c>
      <c r="H597" s="23">
        <f t="shared" ca="1" si="9"/>
        <v>18</v>
      </c>
      <c r="J597" s="24">
        <v>38137</v>
      </c>
      <c r="K597" s="25">
        <v>5</v>
      </c>
    </row>
    <row r="598" spans="1:11" ht="14.25" x14ac:dyDescent="0.45">
      <c r="A598" s="8" t="s">
        <v>467</v>
      </c>
      <c r="B598" s="20" t="s">
        <v>59</v>
      </c>
      <c r="C598" s="8" t="s">
        <v>599</v>
      </c>
      <c r="D598" s="21">
        <v>272009955</v>
      </c>
      <c r="E598" s="21">
        <v>9194127875</v>
      </c>
      <c r="F598" s="8" t="s">
        <v>22</v>
      </c>
      <c r="G598" s="198">
        <v>38873</v>
      </c>
      <c r="H598" s="23">
        <f t="shared" ca="1" si="9"/>
        <v>14</v>
      </c>
      <c r="I598" s="23" t="s">
        <v>38</v>
      </c>
      <c r="J598" s="24">
        <v>69826</v>
      </c>
      <c r="K598" s="25">
        <v>2</v>
      </c>
    </row>
    <row r="599" spans="1:11" ht="14.25" x14ac:dyDescent="0.45">
      <c r="A599" s="8" t="s">
        <v>393</v>
      </c>
      <c r="B599" s="20" t="s">
        <v>59</v>
      </c>
      <c r="C599" s="8" t="s">
        <v>599</v>
      </c>
      <c r="D599" s="21">
        <v>102009909</v>
      </c>
      <c r="E599" s="21">
        <v>2521868104</v>
      </c>
      <c r="F599" s="8" t="s">
        <v>28</v>
      </c>
      <c r="G599" s="198">
        <v>41541</v>
      </c>
      <c r="H599" s="23">
        <f t="shared" ca="1" si="9"/>
        <v>6</v>
      </c>
      <c r="J599" s="24">
        <v>52975</v>
      </c>
      <c r="K599" s="25">
        <v>4</v>
      </c>
    </row>
    <row r="600" spans="1:11" ht="14.25" x14ac:dyDescent="0.45">
      <c r="A600" s="8" t="s">
        <v>196</v>
      </c>
      <c r="B600" s="20" t="s">
        <v>59</v>
      </c>
      <c r="C600" s="8" t="s">
        <v>599</v>
      </c>
      <c r="D600" s="21">
        <v>709004421</v>
      </c>
      <c r="E600" s="21">
        <v>2523838954</v>
      </c>
      <c r="F600" s="8" t="s">
        <v>22</v>
      </c>
      <c r="G600" s="198">
        <v>39165</v>
      </c>
      <c r="H600" s="23">
        <f t="shared" ca="1" si="9"/>
        <v>13</v>
      </c>
      <c r="I600" s="23" t="s">
        <v>23</v>
      </c>
      <c r="J600" s="24">
        <v>56160</v>
      </c>
      <c r="K600" s="25">
        <v>5</v>
      </c>
    </row>
    <row r="601" spans="1:11" ht="14.25" x14ac:dyDescent="0.45">
      <c r="A601" s="8" t="s">
        <v>630</v>
      </c>
      <c r="B601" s="20" t="s">
        <v>46</v>
      </c>
      <c r="C601" s="8" t="s">
        <v>599</v>
      </c>
      <c r="D601" s="21">
        <v>744000329</v>
      </c>
      <c r="E601" s="21">
        <v>9196098293</v>
      </c>
      <c r="F601" s="8" t="s">
        <v>22</v>
      </c>
      <c r="G601" s="198">
        <v>40386</v>
      </c>
      <c r="H601" s="23">
        <f t="shared" ca="1" si="9"/>
        <v>10</v>
      </c>
      <c r="I601" s="23" t="s">
        <v>42</v>
      </c>
      <c r="J601" s="24">
        <v>119088</v>
      </c>
      <c r="K601" s="25">
        <v>3</v>
      </c>
    </row>
    <row r="602" spans="1:11" ht="14.25" x14ac:dyDescent="0.45">
      <c r="A602" s="8" t="s">
        <v>502</v>
      </c>
      <c r="B602" s="20" t="s">
        <v>37</v>
      </c>
      <c r="C602" s="8" t="s">
        <v>599</v>
      </c>
      <c r="D602" s="21">
        <v>687003890</v>
      </c>
      <c r="E602" s="21">
        <v>2522447501</v>
      </c>
      <c r="F602" s="8" t="s">
        <v>28</v>
      </c>
      <c r="G602" s="198">
        <v>39500</v>
      </c>
      <c r="H602" s="23">
        <f t="shared" ca="1" si="9"/>
        <v>12</v>
      </c>
      <c r="J602" s="24">
        <v>34116</v>
      </c>
      <c r="K602" s="25">
        <v>4</v>
      </c>
    </row>
    <row r="603" spans="1:11" ht="14.25" x14ac:dyDescent="0.45">
      <c r="A603" s="8" t="s">
        <v>809</v>
      </c>
      <c r="B603" s="20" t="s">
        <v>59</v>
      </c>
      <c r="C603" s="8" t="s">
        <v>599</v>
      </c>
      <c r="D603" s="21">
        <v>562007973</v>
      </c>
      <c r="E603" s="21">
        <v>2524111882</v>
      </c>
      <c r="F603" s="8" t="s">
        <v>22</v>
      </c>
      <c r="G603" s="198">
        <v>37015</v>
      </c>
      <c r="H603" s="23">
        <f t="shared" ca="1" si="9"/>
        <v>19</v>
      </c>
      <c r="I603" s="23" t="s">
        <v>42</v>
      </c>
      <c r="J603" s="24">
        <v>90763</v>
      </c>
      <c r="K603" s="25">
        <v>1</v>
      </c>
    </row>
    <row r="604" spans="1:11" ht="14.25" x14ac:dyDescent="0.45">
      <c r="A604" s="8" t="s">
        <v>550</v>
      </c>
      <c r="B604" s="20" t="s">
        <v>59</v>
      </c>
      <c r="C604" s="8" t="s">
        <v>599</v>
      </c>
      <c r="D604" s="21">
        <v>277005508</v>
      </c>
      <c r="E604" s="21">
        <v>2526584511</v>
      </c>
      <c r="F604" s="8" t="s">
        <v>22</v>
      </c>
      <c r="G604" s="198">
        <v>39762</v>
      </c>
      <c r="H604" s="23">
        <f t="shared" ca="1" si="9"/>
        <v>11</v>
      </c>
      <c r="I604" s="23" t="s">
        <v>53</v>
      </c>
      <c r="J604" s="24">
        <v>95674</v>
      </c>
      <c r="K604" s="25">
        <v>3</v>
      </c>
    </row>
    <row r="605" spans="1:11" ht="14.25" x14ac:dyDescent="0.45">
      <c r="A605" s="8" t="s">
        <v>108</v>
      </c>
      <c r="B605" s="20" t="s">
        <v>59</v>
      </c>
      <c r="C605" s="8" t="s">
        <v>599</v>
      </c>
      <c r="D605" s="21">
        <v>412009105</v>
      </c>
      <c r="E605" s="21">
        <v>9198252392</v>
      </c>
      <c r="F605" s="8" t="s">
        <v>28</v>
      </c>
      <c r="G605" s="198">
        <v>36866</v>
      </c>
      <c r="H605" s="23">
        <f t="shared" ca="1" si="9"/>
        <v>19</v>
      </c>
      <c r="J605" s="24">
        <v>48252</v>
      </c>
      <c r="K605" s="25">
        <v>4</v>
      </c>
    </row>
    <row r="606" spans="1:11" ht="14.25" x14ac:dyDescent="0.45">
      <c r="A606" s="8" t="s">
        <v>697</v>
      </c>
      <c r="B606" s="20" t="s">
        <v>46</v>
      </c>
      <c r="C606" s="8" t="s">
        <v>599</v>
      </c>
      <c r="D606" s="21">
        <v>984001714</v>
      </c>
      <c r="E606" s="21">
        <v>9196973131</v>
      </c>
      <c r="F606" s="8" t="s">
        <v>22</v>
      </c>
      <c r="G606" s="198">
        <v>37463</v>
      </c>
      <c r="H606" s="23">
        <f t="shared" ca="1" si="9"/>
        <v>18</v>
      </c>
      <c r="I606" s="23" t="s">
        <v>53</v>
      </c>
      <c r="J606" s="24">
        <v>49435</v>
      </c>
      <c r="K606" s="25">
        <v>3</v>
      </c>
    </row>
    <row r="607" spans="1:11" ht="14.25" x14ac:dyDescent="0.45">
      <c r="A607" s="8" t="s">
        <v>697</v>
      </c>
      <c r="B607" s="20" t="s">
        <v>46</v>
      </c>
      <c r="C607" s="8" t="s">
        <v>599</v>
      </c>
      <c r="D607" s="21">
        <v>984001714</v>
      </c>
      <c r="E607" s="21">
        <v>9196973131</v>
      </c>
      <c r="F607" s="8" t="s">
        <v>22</v>
      </c>
      <c r="G607" s="198">
        <v>40799</v>
      </c>
      <c r="H607" s="23">
        <f t="shared" ca="1" si="9"/>
        <v>8</v>
      </c>
      <c r="I607" s="23" t="s">
        <v>53</v>
      </c>
      <c r="J607" s="24">
        <v>49435</v>
      </c>
      <c r="K607" s="25">
        <v>3</v>
      </c>
    </row>
    <row r="608" spans="1:11" ht="14.25" x14ac:dyDescent="0.45">
      <c r="A608" s="8" t="s">
        <v>286</v>
      </c>
      <c r="B608" s="20" t="s">
        <v>20</v>
      </c>
      <c r="C608" s="8" t="s">
        <v>599</v>
      </c>
      <c r="D608" s="21">
        <v>426004550</v>
      </c>
      <c r="E608" s="21">
        <v>2522889182</v>
      </c>
      <c r="F608" s="8" t="s">
        <v>22</v>
      </c>
      <c r="G608" s="198">
        <v>43872</v>
      </c>
      <c r="H608" s="23">
        <f t="shared" ca="1" si="9"/>
        <v>0</v>
      </c>
      <c r="I608" s="23" t="s">
        <v>55</v>
      </c>
      <c r="J608" s="24">
        <v>90670</v>
      </c>
      <c r="K608" s="25">
        <v>1</v>
      </c>
    </row>
    <row r="609" spans="1:11" ht="14.25" x14ac:dyDescent="0.45">
      <c r="A609" s="8" t="s">
        <v>474</v>
      </c>
      <c r="B609" s="20" t="s">
        <v>46</v>
      </c>
      <c r="C609" s="8" t="s">
        <v>599</v>
      </c>
      <c r="D609" s="21">
        <v>110006520</v>
      </c>
      <c r="E609" s="21">
        <v>9197963782</v>
      </c>
      <c r="F609" s="8" t="s">
        <v>22</v>
      </c>
      <c r="G609" s="198">
        <v>38129</v>
      </c>
      <c r="H609" s="23">
        <f t="shared" ca="1" si="9"/>
        <v>16</v>
      </c>
      <c r="I609" s="23" t="s">
        <v>23</v>
      </c>
      <c r="J609" s="24">
        <v>113342</v>
      </c>
      <c r="K609" s="25">
        <v>4</v>
      </c>
    </row>
    <row r="610" spans="1:11" ht="14.25" x14ac:dyDescent="0.45">
      <c r="A610" s="8" t="s">
        <v>297</v>
      </c>
      <c r="B610" s="20" t="s">
        <v>46</v>
      </c>
      <c r="C610" s="8" t="s">
        <v>599</v>
      </c>
      <c r="D610" s="21">
        <v>750002934</v>
      </c>
      <c r="E610" s="21">
        <v>2523631883</v>
      </c>
      <c r="F610" s="8" t="s">
        <v>22</v>
      </c>
      <c r="G610" s="198">
        <v>40271</v>
      </c>
      <c r="H610" s="23">
        <f t="shared" ca="1" si="9"/>
        <v>10</v>
      </c>
      <c r="I610" s="23" t="s">
        <v>53</v>
      </c>
      <c r="J610" s="24">
        <v>54389</v>
      </c>
      <c r="K610" s="25">
        <v>5</v>
      </c>
    </row>
    <row r="611" spans="1:11" ht="14.25" x14ac:dyDescent="0.45">
      <c r="A611" s="8" t="s">
        <v>557</v>
      </c>
      <c r="B611" s="20" t="s">
        <v>59</v>
      </c>
      <c r="C611" s="8" t="s">
        <v>599</v>
      </c>
      <c r="D611" s="21">
        <v>863006129</v>
      </c>
      <c r="E611" s="21">
        <v>2522778445</v>
      </c>
      <c r="F611" s="8" t="s">
        <v>29</v>
      </c>
      <c r="G611" s="198">
        <v>38611</v>
      </c>
      <c r="H611" s="23">
        <f t="shared" ca="1" si="9"/>
        <v>14</v>
      </c>
      <c r="I611" s="23" t="s">
        <v>53</v>
      </c>
      <c r="J611" s="24">
        <v>61546</v>
      </c>
      <c r="K611" s="25">
        <v>2</v>
      </c>
    </row>
    <row r="612" spans="1:11" ht="14.25" x14ac:dyDescent="0.45">
      <c r="A612" s="8" t="s">
        <v>223</v>
      </c>
      <c r="B612" s="20" t="s">
        <v>52</v>
      </c>
      <c r="C612" s="8" t="s">
        <v>599</v>
      </c>
      <c r="D612" s="21">
        <v>269003478</v>
      </c>
      <c r="E612" s="21">
        <v>9198244224</v>
      </c>
      <c r="F612" s="8" t="s">
        <v>22</v>
      </c>
      <c r="G612" s="198">
        <v>42475</v>
      </c>
      <c r="H612" s="23">
        <f t="shared" ca="1" si="9"/>
        <v>4</v>
      </c>
      <c r="I612" s="23" t="s">
        <v>53</v>
      </c>
      <c r="J612" s="24">
        <v>46253</v>
      </c>
      <c r="K612" s="25">
        <v>1</v>
      </c>
    </row>
    <row r="613" spans="1:11" ht="14.25" x14ac:dyDescent="0.45">
      <c r="A613" s="8" t="s">
        <v>706</v>
      </c>
      <c r="B613" s="20" t="s">
        <v>59</v>
      </c>
      <c r="C613" s="8" t="s">
        <v>599</v>
      </c>
      <c r="D613" s="21">
        <v>668008287</v>
      </c>
      <c r="E613" s="21">
        <v>9191952821</v>
      </c>
      <c r="F613" s="8" t="s">
        <v>33</v>
      </c>
      <c r="G613" s="198">
        <v>39130</v>
      </c>
      <c r="H613" s="23">
        <f t="shared" ca="1" si="9"/>
        <v>13</v>
      </c>
      <c r="J613" s="24">
        <v>123984</v>
      </c>
      <c r="K613" s="25">
        <v>4</v>
      </c>
    </row>
    <row r="614" spans="1:11" ht="14.25" x14ac:dyDescent="0.45">
      <c r="A614" s="8" t="s">
        <v>406</v>
      </c>
      <c r="B614" s="20" t="s">
        <v>52</v>
      </c>
      <c r="C614" s="8" t="s">
        <v>599</v>
      </c>
      <c r="D614" s="21">
        <v>619006809</v>
      </c>
      <c r="E614" s="21">
        <v>9196865606</v>
      </c>
      <c r="F614" s="8" t="s">
        <v>29</v>
      </c>
      <c r="G614" s="198">
        <v>37974</v>
      </c>
      <c r="H614" s="23">
        <f t="shared" ca="1" si="9"/>
        <v>16</v>
      </c>
      <c r="I614" s="23" t="s">
        <v>38</v>
      </c>
      <c r="J614" s="24">
        <v>56923</v>
      </c>
      <c r="K614" s="25">
        <v>5</v>
      </c>
    </row>
    <row r="615" spans="1:11" ht="14.25" x14ac:dyDescent="0.45">
      <c r="A615" s="8" t="s">
        <v>407</v>
      </c>
      <c r="B615" s="20" t="s">
        <v>59</v>
      </c>
      <c r="C615" s="8" t="s">
        <v>599</v>
      </c>
      <c r="D615" s="21">
        <v>843002637</v>
      </c>
      <c r="E615" s="21">
        <v>9198545681</v>
      </c>
      <c r="F615" s="8" t="s">
        <v>28</v>
      </c>
      <c r="G615" s="198">
        <v>36448</v>
      </c>
      <c r="H615" s="23">
        <f t="shared" ca="1" si="9"/>
        <v>20</v>
      </c>
      <c r="J615" s="24">
        <v>18484</v>
      </c>
      <c r="K615" s="25">
        <v>5</v>
      </c>
    </row>
    <row r="616" spans="1:11" ht="14.25" x14ac:dyDescent="0.45">
      <c r="A616" s="8" t="s">
        <v>707</v>
      </c>
      <c r="B616" s="20" t="s">
        <v>20</v>
      </c>
      <c r="C616" s="8" t="s">
        <v>599</v>
      </c>
      <c r="D616" s="21">
        <v>518009092</v>
      </c>
      <c r="E616" s="21">
        <v>2528792521</v>
      </c>
      <c r="F616" s="8" t="s">
        <v>28</v>
      </c>
      <c r="G616" s="198">
        <v>41114</v>
      </c>
      <c r="H616" s="23">
        <f t="shared" ca="1" si="9"/>
        <v>8</v>
      </c>
      <c r="J616" s="24">
        <v>25793</v>
      </c>
      <c r="K616" s="25">
        <v>5</v>
      </c>
    </row>
    <row r="617" spans="1:11" ht="14.25" x14ac:dyDescent="0.45">
      <c r="A617" s="8" t="s">
        <v>563</v>
      </c>
      <c r="B617" s="20" t="s">
        <v>46</v>
      </c>
      <c r="C617" s="8" t="s">
        <v>599</v>
      </c>
      <c r="D617" s="21">
        <v>331001341</v>
      </c>
      <c r="E617" s="21">
        <v>2528678875</v>
      </c>
      <c r="F617" s="8" t="s">
        <v>22</v>
      </c>
      <c r="G617" s="198">
        <v>43984</v>
      </c>
      <c r="H617" s="23">
        <f t="shared" ca="1" si="9"/>
        <v>0</v>
      </c>
      <c r="I617" s="23" t="s">
        <v>53</v>
      </c>
      <c r="J617" s="24">
        <v>101203</v>
      </c>
      <c r="K617" s="25">
        <v>3</v>
      </c>
    </row>
    <row r="618" spans="1:11" ht="14.25" x14ac:dyDescent="0.45">
      <c r="A618" s="8" t="s">
        <v>172</v>
      </c>
      <c r="B618" s="20" t="s">
        <v>59</v>
      </c>
      <c r="C618" s="8" t="s">
        <v>599</v>
      </c>
      <c r="D618" s="21">
        <v>644009557</v>
      </c>
      <c r="E618" s="21">
        <v>2526532463</v>
      </c>
      <c r="F618" s="8" t="s">
        <v>22</v>
      </c>
      <c r="G618" s="198">
        <v>37439</v>
      </c>
      <c r="H618" s="23">
        <f t="shared" ca="1" si="9"/>
        <v>18</v>
      </c>
      <c r="I618" s="23" t="s">
        <v>42</v>
      </c>
      <c r="J618" s="24">
        <v>113688</v>
      </c>
      <c r="K618" s="25">
        <v>1</v>
      </c>
    </row>
    <row r="619" spans="1:11" ht="14.25" x14ac:dyDescent="0.45">
      <c r="A619" s="8" t="s">
        <v>409</v>
      </c>
      <c r="B619" s="20" t="s">
        <v>20</v>
      </c>
      <c r="C619" s="8" t="s">
        <v>599</v>
      </c>
      <c r="D619" s="21">
        <v>221007766</v>
      </c>
      <c r="E619" s="21">
        <v>2526853122</v>
      </c>
      <c r="F619" s="8" t="s">
        <v>33</v>
      </c>
      <c r="G619" s="198">
        <v>36583</v>
      </c>
      <c r="H619" s="23">
        <f t="shared" ca="1" si="9"/>
        <v>20</v>
      </c>
      <c r="J619" s="24">
        <v>85032</v>
      </c>
      <c r="K619" s="25">
        <v>4</v>
      </c>
    </row>
    <row r="620" spans="1:11" ht="14.25" x14ac:dyDescent="0.45">
      <c r="A620" s="8" t="s">
        <v>410</v>
      </c>
      <c r="B620" s="20" t="s">
        <v>59</v>
      </c>
      <c r="C620" s="8" t="s">
        <v>599</v>
      </c>
      <c r="D620" s="21">
        <v>180002423</v>
      </c>
      <c r="E620" s="21">
        <v>9198097539</v>
      </c>
      <c r="F620" s="8" t="s">
        <v>22</v>
      </c>
      <c r="G620" s="198">
        <v>43941</v>
      </c>
      <c r="H620" s="23">
        <f t="shared" ca="1" si="9"/>
        <v>0</v>
      </c>
      <c r="I620" s="23" t="s">
        <v>55</v>
      </c>
      <c r="J620" s="24">
        <v>114638</v>
      </c>
      <c r="K620" s="25">
        <v>2</v>
      </c>
    </row>
    <row r="621" spans="1:11" ht="14.25" x14ac:dyDescent="0.45">
      <c r="A621" s="8" t="s">
        <v>314</v>
      </c>
      <c r="B621" s="20" t="s">
        <v>20</v>
      </c>
      <c r="C621" s="8" t="s">
        <v>599</v>
      </c>
      <c r="D621" s="21">
        <v>291004360</v>
      </c>
      <c r="E621" s="21">
        <v>2524563177</v>
      </c>
      <c r="F621" s="8" t="s">
        <v>22</v>
      </c>
      <c r="G621" s="198">
        <v>38580</v>
      </c>
      <c r="H621" s="23">
        <f t="shared" ca="1" si="9"/>
        <v>14</v>
      </c>
      <c r="I621" s="23" t="s">
        <v>53</v>
      </c>
      <c r="J621" s="24">
        <v>97066</v>
      </c>
      <c r="K621" s="25">
        <v>5</v>
      </c>
    </row>
    <row r="622" spans="1:11" ht="14.25" x14ac:dyDescent="0.45">
      <c r="A622" s="8" t="s">
        <v>224</v>
      </c>
      <c r="B622" s="20" t="s">
        <v>59</v>
      </c>
      <c r="C622" s="8" t="s">
        <v>599</v>
      </c>
      <c r="D622" s="21">
        <v>718000584</v>
      </c>
      <c r="E622" s="21">
        <v>9195804771</v>
      </c>
      <c r="F622" s="8" t="s">
        <v>29</v>
      </c>
      <c r="G622" s="198">
        <v>38880</v>
      </c>
      <c r="H622" s="23">
        <f t="shared" ca="1" si="9"/>
        <v>14</v>
      </c>
      <c r="I622" s="23" t="s">
        <v>23</v>
      </c>
      <c r="J622" s="24">
        <v>50371</v>
      </c>
      <c r="K622" s="25">
        <v>2</v>
      </c>
    </row>
    <row r="623" spans="1:11" ht="14.25" x14ac:dyDescent="0.45">
      <c r="A623" s="8" t="s">
        <v>810</v>
      </c>
      <c r="B623" s="20" t="s">
        <v>46</v>
      </c>
      <c r="C623" s="8" t="s">
        <v>599</v>
      </c>
      <c r="D623" s="21">
        <v>351003584</v>
      </c>
      <c r="E623" s="21">
        <v>2524269081</v>
      </c>
      <c r="F623" s="8" t="s">
        <v>33</v>
      </c>
      <c r="G623" s="198">
        <v>39080</v>
      </c>
      <c r="H623" s="23">
        <f t="shared" ca="1" si="9"/>
        <v>13</v>
      </c>
      <c r="J623" s="24">
        <v>76766</v>
      </c>
      <c r="K623" s="25">
        <v>5</v>
      </c>
    </row>
    <row r="624" spans="1:11" ht="14.25" x14ac:dyDescent="0.45">
      <c r="A624" s="8" t="s">
        <v>712</v>
      </c>
      <c r="B624" s="20" t="s">
        <v>46</v>
      </c>
      <c r="C624" s="8" t="s">
        <v>599</v>
      </c>
      <c r="D624" s="21">
        <v>125000405</v>
      </c>
      <c r="E624" s="21">
        <v>2524589262</v>
      </c>
      <c r="F624" s="8" t="s">
        <v>22</v>
      </c>
      <c r="G624" s="198">
        <v>38551</v>
      </c>
      <c r="H624" s="23">
        <f t="shared" ca="1" si="9"/>
        <v>15</v>
      </c>
      <c r="I624" s="23" t="s">
        <v>23</v>
      </c>
      <c r="J624" s="24">
        <v>84110</v>
      </c>
      <c r="K624" s="25">
        <v>5</v>
      </c>
    </row>
    <row r="625" spans="1:11" ht="14.25" x14ac:dyDescent="0.45">
      <c r="A625" s="8" t="s">
        <v>207</v>
      </c>
      <c r="B625" s="20" t="s">
        <v>20</v>
      </c>
      <c r="C625" s="8" t="s">
        <v>599</v>
      </c>
      <c r="D625" s="21">
        <v>512004764</v>
      </c>
      <c r="E625" s="21">
        <v>9193976775</v>
      </c>
      <c r="F625" s="8" t="s">
        <v>22</v>
      </c>
      <c r="G625" s="198">
        <v>37124</v>
      </c>
      <c r="H625" s="23">
        <f t="shared" ca="1" si="9"/>
        <v>18</v>
      </c>
      <c r="I625" s="23" t="s">
        <v>53</v>
      </c>
      <c r="J625" s="24">
        <v>56160</v>
      </c>
      <c r="K625" s="25">
        <v>3</v>
      </c>
    </row>
    <row r="626" spans="1:11" ht="14.25" x14ac:dyDescent="0.45">
      <c r="A626" s="8" t="s">
        <v>482</v>
      </c>
      <c r="B626" s="20" t="s">
        <v>46</v>
      </c>
      <c r="C626" s="8" t="s">
        <v>599</v>
      </c>
      <c r="D626" s="21">
        <v>708002156</v>
      </c>
      <c r="E626" s="21">
        <v>9194919822</v>
      </c>
      <c r="F626" s="8" t="s">
        <v>22</v>
      </c>
      <c r="G626" s="198">
        <v>36497</v>
      </c>
      <c r="H626" s="23">
        <f t="shared" ca="1" si="9"/>
        <v>20</v>
      </c>
      <c r="I626" s="23" t="s">
        <v>23</v>
      </c>
      <c r="J626" s="24">
        <v>99648</v>
      </c>
      <c r="K626" s="25">
        <v>4</v>
      </c>
    </row>
    <row r="627" spans="1:11" ht="14.25" x14ac:dyDescent="0.45">
      <c r="A627" s="8" t="s">
        <v>377</v>
      </c>
      <c r="B627" s="20" t="s">
        <v>20</v>
      </c>
      <c r="C627" s="8" t="s">
        <v>599</v>
      </c>
      <c r="D627" s="21">
        <v>288001910</v>
      </c>
      <c r="E627" s="21">
        <v>2522842668</v>
      </c>
      <c r="F627" s="8" t="s">
        <v>22</v>
      </c>
      <c r="G627" s="198">
        <v>39547</v>
      </c>
      <c r="H627" s="23">
        <f t="shared" ca="1" si="9"/>
        <v>12</v>
      </c>
      <c r="I627" s="23" t="s">
        <v>53</v>
      </c>
      <c r="J627" s="24">
        <v>96509</v>
      </c>
      <c r="K627" s="25">
        <v>1</v>
      </c>
    </row>
    <row r="628" spans="1:11" ht="14.25" x14ac:dyDescent="0.45">
      <c r="A628" s="8" t="s">
        <v>61</v>
      </c>
      <c r="B628" s="20" t="s">
        <v>59</v>
      </c>
      <c r="C628" s="8" t="s">
        <v>599</v>
      </c>
      <c r="D628" s="21">
        <v>548004405</v>
      </c>
      <c r="E628" s="21">
        <v>2526458440</v>
      </c>
      <c r="F628" s="8" t="s">
        <v>33</v>
      </c>
      <c r="G628" s="198">
        <v>38931</v>
      </c>
      <c r="H628" s="23">
        <f t="shared" ca="1" si="9"/>
        <v>14</v>
      </c>
      <c r="J628" s="24">
        <v>87552</v>
      </c>
      <c r="K628" s="25">
        <v>4</v>
      </c>
    </row>
    <row r="629" spans="1:11" ht="14.25" x14ac:dyDescent="0.45">
      <c r="A629" s="8" t="s">
        <v>329</v>
      </c>
      <c r="B629" s="20" t="s">
        <v>46</v>
      </c>
      <c r="C629" s="8" t="s">
        <v>599</v>
      </c>
      <c r="D629" s="21">
        <v>489007166</v>
      </c>
      <c r="E629" s="21">
        <v>2522238881</v>
      </c>
      <c r="F629" s="8" t="s">
        <v>22</v>
      </c>
      <c r="G629" s="198">
        <v>41930</v>
      </c>
      <c r="H629" s="23">
        <f t="shared" ca="1" si="9"/>
        <v>5</v>
      </c>
      <c r="I629" s="23" t="s">
        <v>42</v>
      </c>
      <c r="J629" s="24">
        <v>66067</v>
      </c>
      <c r="K629" s="25">
        <v>5</v>
      </c>
    </row>
    <row r="630" spans="1:11" ht="14.25" x14ac:dyDescent="0.45">
      <c r="A630" s="8" t="s">
        <v>331</v>
      </c>
      <c r="B630" s="20" t="s">
        <v>46</v>
      </c>
      <c r="C630" s="8" t="s">
        <v>599</v>
      </c>
      <c r="D630" s="21">
        <v>393003492</v>
      </c>
      <c r="E630" s="21">
        <v>2522869792</v>
      </c>
      <c r="F630" s="8" t="s">
        <v>29</v>
      </c>
      <c r="G630" s="198">
        <v>43539</v>
      </c>
      <c r="H630" s="23">
        <f t="shared" ca="1" si="9"/>
        <v>1</v>
      </c>
      <c r="I630" s="23" t="s">
        <v>55</v>
      </c>
      <c r="J630" s="24">
        <v>68184</v>
      </c>
      <c r="K630" s="25">
        <v>1</v>
      </c>
    </row>
    <row r="631" spans="1:11" ht="14.25" x14ac:dyDescent="0.45">
      <c r="A631" s="8" t="s">
        <v>728</v>
      </c>
      <c r="B631" s="20" t="s">
        <v>46</v>
      </c>
      <c r="C631" s="8" t="s">
        <v>599</v>
      </c>
      <c r="D631" s="21">
        <v>135003006</v>
      </c>
      <c r="E631" s="21">
        <v>2526732103</v>
      </c>
      <c r="F631" s="8" t="s">
        <v>33</v>
      </c>
      <c r="G631" s="198">
        <v>39497</v>
      </c>
      <c r="H631" s="23">
        <f t="shared" ca="1" si="9"/>
        <v>12</v>
      </c>
      <c r="J631" s="24">
        <v>78970</v>
      </c>
      <c r="K631" s="25">
        <v>4</v>
      </c>
    </row>
    <row r="632" spans="1:11" ht="14.25" x14ac:dyDescent="0.45">
      <c r="A632" s="8" t="s">
        <v>124</v>
      </c>
      <c r="B632" s="20" t="s">
        <v>37</v>
      </c>
      <c r="C632" s="8" t="s">
        <v>599</v>
      </c>
      <c r="D632" s="21">
        <v>889000902</v>
      </c>
      <c r="E632" s="21">
        <v>2527422559</v>
      </c>
      <c r="F632" s="8" t="s">
        <v>22</v>
      </c>
      <c r="G632" s="198">
        <v>37261</v>
      </c>
      <c r="H632" s="23">
        <f t="shared" ca="1" si="9"/>
        <v>18</v>
      </c>
      <c r="I632" s="23" t="s">
        <v>53</v>
      </c>
      <c r="J632" s="24">
        <v>69480</v>
      </c>
      <c r="K632" s="25">
        <v>3</v>
      </c>
    </row>
    <row r="633" spans="1:11" ht="14.25" x14ac:dyDescent="0.45">
      <c r="A633" s="8" t="s">
        <v>729</v>
      </c>
      <c r="B633" s="20" t="s">
        <v>46</v>
      </c>
      <c r="C633" s="8" t="s">
        <v>599</v>
      </c>
      <c r="D633" s="21">
        <v>337001408</v>
      </c>
      <c r="E633" s="21">
        <v>9194729409</v>
      </c>
      <c r="F633" s="8" t="s">
        <v>22</v>
      </c>
      <c r="G633" s="198">
        <v>37282</v>
      </c>
      <c r="H633" s="23">
        <f t="shared" ca="1" si="9"/>
        <v>18</v>
      </c>
      <c r="I633" s="23" t="s">
        <v>23</v>
      </c>
      <c r="J633" s="24">
        <v>42134</v>
      </c>
      <c r="K633" s="25">
        <v>4</v>
      </c>
    </row>
    <row r="634" spans="1:11" ht="14.25" x14ac:dyDescent="0.45">
      <c r="A634" s="8" t="s">
        <v>213</v>
      </c>
      <c r="B634" s="20" t="s">
        <v>59</v>
      </c>
      <c r="C634" s="8" t="s">
        <v>599</v>
      </c>
      <c r="D634" s="21">
        <v>836003739</v>
      </c>
      <c r="E634" s="21">
        <v>2526443692</v>
      </c>
      <c r="F634" s="8" t="s">
        <v>29</v>
      </c>
      <c r="G634" s="198">
        <v>39766</v>
      </c>
      <c r="H634" s="23">
        <f t="shared" ca="1" si="9"/>
        <v>11</v>
      </c>
      <c r="I634" s="23" t="s">
        <v>38</v>
      </c>
      <c r="J634" s="24">
        <v>30226</v>
      </c>
      <c r="K634" s="25">
        <v>4</v>
      </c>
    </row>
    <row r="635" spans="1:11" ht="14.25" x14ac:dyDescent="0.45">
      <c r="A635" s="8" t="s">
        <v>63</v>
      </c>
      <c r="B635" s="20" t="s">
        <v>37</v>
      </c>
      <c r="C635" s="8" t="s">
        <v>599</v>
      </c>
      <c r="D635" s="21">
        <v>733001041</v>
      </c>
      <c r="E635" s="21">
        <v>2524072342</v>
      </c>
      <c r="F635" s="8" t="s">
        <v>28</v>
      </c>
      <c r="G635" s="198">
        <v>38027</v>
      </c>
      <c r="H635" s="23">
        <f t="shared" ca="1" si="9"/>
        <v>16</v>
      </c>
      <c r="J635" s="24">
        <v>22394</v>
      </c>
      <c r="K635" s="25">
        <v>4</v>
      </c>
    </row>
    <row r="636" spans="1:11" ht="14.25" x14ac:dyDescent="0.45">
      <c r="A636" s="8" t="s">
        <v>178</v>
      </c>
      <c r="B636" s="20" t="s">
        <v>59</v>
      </c>
      <c r="C636" s="8" t="s">
        <v>599</v>
      </c>
      <c r="D636" s="21">
        <v>975007784</v>
      </c>
      <c r="E636" s="21">
        <v>9192390604</v>
      </c>
      <c r="F636" s="8" t="s">
        <v>33</v>
      </c>
      <c r="G636" s="198">
        <v>37309</v>
      </c>
      <c r="H636" s="23">
        <f t="shared" ca="1" si="9"/>
        <v>18</v>
      </c>
      <c r="J636" s="24">
        <v>111974</v>
      </c>
      <c r="K636" s="25">
        <v>3</v>
      </c>
    </row>
    <row r="637" spans="1:11" ht="14.25" x14ac:dyDescent="0.45">
      <c r="A637" s="8" t="s">
        <v>178</v>
      </c>
      <c r="B637" s="20" t="s">
        <v>59</v>
      </c>
      <c r="C637" s="8" t="s">
        <v>599</v>
      </c>
      <c r="D637" s="21">
        <v>975007784</v>
      </c>
      <c r="E637" s="21">
        <v>9192390604</v>
      </c>
      <c r="F637" s="8" t="s">
        <v>33</v>
      </c>
      <c r="G637" s="198">
        <v>36695</v>
      </c>
      <c r="H637" s="23">
        <f t="shared" ca="1" si="9"/>
        <v>20</v>
      </c>
      <c r="J637" s="24">
        <v>111974</v>
      </c>
      <c r="K637" s="25">
        <v>3</v>
      </c>
    </row>
    <row r="638" spans="1:11" ht="14.25" x14ac:dyDescent="0.45">
      <c r="A638" s="8" t="s">
        <v>77</v>
      </c>
      <c r="B638" s="20" t="s">
        <v>27</v>
      </c>
      <c r="C638" s="8" t="s">
        <v>599</v>
      </c>
      <c r="D638" s="21">
        <v>368005341</v>
      </c>
      <c r="E638" s="21">
        <v>9195526537</v>
      </c>
      <c r="F638" s="8" t="s">
        <v>33</v>
      </c>
      <c r="G638" s="198">
        <v>41632</v>
      </c>
      <c r="H638" s="23">
        <f t="shared" ca="1" si="9"/>
        <v>6</v>
      </c>
      <c r="J638" s="24">
        <v>67363</v>
      </c>
      <c r="K638" s="25">
        <v>2</v>
      </c>
    </row>
    <row r="639" spans="1:11" ht="14.25" x14ac:dyDescent="0.45">
      <c r="A639" s="8" t="s">
        <v>581</v>
      </c>
      <c r="B639" s="20" t="s">
        <v>37</v>
      </c>
      <c r="C639" s="8" t="s">
        <v>599</v>
      </c>
      <c r="D639" s="21">
        <v>313008228</v>
      </c>
      <c r="E639" s="21">
        <v>2524998145</v>
      </c>
      <c r="F639" s="8" t="s">
        <v>22</v>
      </c>
      <c r="G639" s="198">
        <v>40222</v>
      </c>
      <c r="H639" s="23">
        <f t="shared" ca="1" si="9"/>
        <v>10</v>
      </c>
      <c r="I639" s="23" t="s">
        <v>53</v>
      </c>
      <c r="J639" s="24">
        <v>118786</v>
      </c>
      <c r="K639" s="25">
        <v>5</v>
      </c>
    </row>
    <row r="640" spans="1:11" ht="14.25" x14ac:dyDescent="0.45">
      <c r="A640" s="8" t="s">
        <v>158</v>
      </c>
      <c r="B640" s="20" t="s">
        <v>20</v>
      </c>
      <c r="C640" s="8" t="s">
        <v>599</v>
      </c>
      <c r="D640" s="21">
        <v>357008979</v>
      </c>
      <c r="E640" s="21">
        <v>2524316324</v>
      </c>
      <c r="F640" s="8" t="s">
        <v>29</v>
      </c>
      <c r="G640" s="198">
        <v>40313</v>
      </c>
      <c r="H640" s="23">
        <f t="shared" ca="1" si="9"/>
        <v>10</v>
      </c>
      <c r="I640" s="23" t="s">
        <v>42</v>
      </c>
      <c r="J640" s="24">
        <v>41076</v>
      </c>
      <c r="K640" s="25">
        <v>4</v>
      </c>
    </row>
    <row r="641" spans="1:11" ht="14.25" x14ac:dyDescent="0.45">
      <c r="A641" s="8" t="s">
        <v>655</v>
      </c>
      <c r="B641" s="20" t="s">
        <v>52</v>
      </c>
      <c r="C641" s="8" t="s">
        <v>599</v>
      </c>
      <c r="D641" s="21">
        <v>531004742</v>
      </c>
      <c r="E641" s="21">
        <v>9195770085</v>
      </c>
      <c r="F641" s="8" t="s">
        <v>22</v>
      </c>
      <c r="G641" s="198">
        <v>38601</v>
      </c>
      <c r="H641" s="23">
        <f t="shared" ca="1" si="9"/>
        <v>14</v>
      </c>
      <c r="I641" s="23" t="s">
        <v>23</v>
      </c>
      <c r="J641" s="24">
        <v>42062</v>
      </c>
      <c r="K641" s="25">
        <v>5</v>
      </c>
    </row>
    <row r="642" spans="1:11" ht="14.25" x14ac:dyDescent="0.45">
      <c r="A642" s="8" t="s">
        <v>657</v>
      </c>
      <c r="B642" s="20" t="s">
        <v>52</v>
      </c>
      <c r="C642" s="8" t="s">
        <v>599</v>
      </c>
      <c r="D642" s="21">
        <v>614002070</v>
      </c>
      <c r="E642" s="21">
        <v>9192485673</v>
      </c>
      <c r="F642" s="8" t="s">
        <v>29</v>
      </c>
      <c r="G642" s="198">
        <v>38668</v>
      </c>
      <c r="H642" s="23">
        <f t="shared" ref="H642:H705" ca="1" si="10">DATEDIF(G642,TODAY(),"Y")</f>
        <v>14</v>
      </c>
      <c r="I642" s="23" t="s">
        <v>23</v>
      </c>
      <c r="J642" s="24">
        <v>70186</v>
      </c>
      <c r="K642" s="25">
        <v>1</v>
      </c>
    </row>
    <row r="643" spans="1:11" ht="14.25" x14ac:dyDescent="0.45">
      <c r="A643" s="8" t="s">
        <v>490</v>
      </c>
      <c r="B643" s="20" t="s">
        <v>27</v>
      </c>
      <c r="C643" s="8" t="s">
        <v>599</v>
      </c>
      <c r="D643" s="21">
        <v>626001093</v>
      </c>
      <c r="E643" s="21">
        <v>9192822520</v>
      </c>
      <c r="F643" s="8" t="s">
        <v>33</v>
      </c>
      <c r="G643" s="198">
        <v>40445</v>
      </c>
      <c r="H643" s="23">
        <f t="shared" ca="1" si="10"/>
        <v>9</v>
      </c>
      <c r="J643" s="24">
        <v>93010</v>
      </c>
      <c r="K643" s="25">
        <v>1</v>
      </c>
    </row>
    <row r="644" spans="1:11" ht="14.25" x14ac:dyDescent="0.45">
      <c r="A644" s="8" t="s">
        <v>180</v>
      </c>
      <c r="B644" s="20" t="s">
        <v>20</v>
      </c>
      <c r="C644" s="8" t="s">
        <v>599</v>
      </c>
      <c r="D644" s="21">
        <v>649002883</v>
      </c>
      <c r="E644" s="21">
        <v>9198413896</v>
      </c>
      <c r="F644" s="8" t="s">
        <v>22</v>
      </c>
      <c r="G644" s="198">
        <v>37093</v>
      </c>
      <c r="H644" s="23">
        <f t="shared" ca="1" si="10"/>
        <v>19</v>
      </c>
      <c r="I644" s="23" t="s">
        <v>53</v>
      </c>
      <c r="J644" s="24">
        <v>45950</v>
      </c>
      <c r="K644" s="25">
        <v>5</v>
      </c>
    </row>
    <row r="645" spans="1:11" ht="14.25" x14ac:dyDescent="0.45">
      <c r="A645" s="8" t="s">
        <v>592</v>
      </c>
      <c r="B645" s="20" t="s">
        <v>52</v>
      </c>
      <c r="C645" s="8" t="s">
        <v>599</v>
      </c>
      <c r="D645" s="21">
        <v>666004498</v>
      </c>
      <c r="E645" s="21">
        <v>2526593848</v>
      </c>
      <c r="F645" s="8" t="s">
        <v>22</v>
      </c>
      <c r="G645" s="198">
        <v>38822</v>
      </c>
      <c r="H645" s="23">
        <f t="shared" ca="1" si="10"/>
        <v>14</v>
      </c>
      <c r="I645" s="23" t="s">
        <v>53</v>
      </c>
      <c r="J645" s="24">
        <v>120542</v>
      </c>
      <c r="K645" s="25">
        <v>3</v>
      </c>
    </row>
    <row r="646" spans="1:11" ht="14.25" x14ac:dyDescent="0.45">
      <c r="A646" s="8" t="s">
        <v>361</v>
      </c>
      <c r="B646" s="20" t="s">
        <v>46</v>
      </c>
      <c r="C646" s="8" t="s">
        <v>599</v>
      </c>
      <c r="D646" s="21">
        <v>983007016</v>
      </c>
      <c r="E646" s="21">
        <v>9198451642</v>
      </c>
      <c r="F646" s="8" t="s">
        <v>33</v>
      </c>
      <c r="G646" s="198">
        <v>39384</v>
      </c>
      <c r="H646" s="23">
        <f t="shared" ca="1" si="10"/>
        <v>12</v>
      </c>
      <c r="J646" s="24">
        <v>123739</v>
      </c>
      <c r="K646" s="25">
        <v>2</v>
      </c>
    </row>
    <row r="647" spans="1:11" ht="14.25" x14ac:dyDescent="0.45">
      <c r="A647" s="8" t="s">
        <v>361</v>
      </c>
      <c r="B647" s="20" t="s">
        <v>46</v>
      </c>
      <c r="C647" s="8" t="s">
        <v>599</v>
      </c>
      <c r="D647" s="21">
        <v>983007016</v>
      </c>
      <c r="E647" s="21">
        <v>9198451642</v>
      </c>
      <c r="F647" s="8" t="s">
        <v>33</v>
      </c>
      <c r="G647" s="198">
        <v>38441</v>
      </c>
      <c r="H647" s="23">
        <f t="shared" ca="1" si="10"/>
        <v>15</v>
      </c>
      <c r="J647" s="24">
        <v>123739</v>
      </c>
      <c r="K647" s="25">
        <v>2</v>
      </c>
    </row>
    <row r="648" spans="1:11" ht="14.25" x14ac:dyDescent="0.45">
      <c r="A648" s="8" t="s">
        <v>425</v>
      </c>
      <c r="B648" s="20" t="s">
        <v>46</v>
      </c>
      <c r="C648" s="8" t="s">
        <v>599</v>
      </c>
      <c r="D648" s="21">
        <v>647001956</v>
      </c>
      <c r="E648" s="21">
        <v>2521240785</v>
      </c>
      <c r="F648" s="8" t="s">
        <v>22</v>
      </c>
      <c r="G648" s="198">
        <v>39329</v>
      </c>
      <c r="H648" s="23">
        <f t="shared" ca="1" si="10"/>
        <v>12</v>
      </c>
      <c r="I648" s="23" t="s">
        <v>23</v>
      </c>
      <c r="J648" s="24">
        <v>105926</v>
      </c>
      <c r="K648" s="25">
        <v>3</v>
      </c>
    </row>
    <row r="649" spans="1:11" ht="14.25" x14ac:dyDescent="0.45">
      <c r="A649" s="8" t="s">
        <v>594</v>
      </c>
      <c r="B649" s="20" t="s">
        <v>20</v>
      </c>
      <c r="C649" s="8" t="s">
        <v>599</v>
      </c>
      <c r="D649" s="21">
        <v>765006666</v>
      </c>
      <c r="E649" s="21">
        <v>2525013435</v>
      </c>
      <c r="F649" s="8" t="s">
        <v>22</v>
      </c>
      <c r="G649" s="198">
        <v>39634</v>
      </c>
      <c r="H649" s="23">
        <f t="shared" ca="1" si="10"/>
        <v>12</v>
      </c>
      <c r="I649" s="23" t="s">
        <v>53</v>
      </c>
      <c r="J649" s="24">
        <v>62784</v>
      </c>
      <c r="K649" s="25">
        <v>5</v>
      </c>
    </row>
    <row r="650" spans="1:11" ht="14.25" x14ac:dyDescent="0.45">
      <c r="A650" s="8" t="s">
        <v>493</v>
      </c>
      <c r="B650" s="20" t="s">
        <v>46</v>
      </c>
      <c r="C650" s="8" t="s">
        <v>599</v>
      </c>
      <c r="D650" s="21">
        <v>932003359</v>
      </c>
      <c r="E650" s="21">
        <v>9192376215</v>
      </c>
      <c r="F650" s="8" t="s">
        <v>33</v>
      </c>
      <c r="G650" s="198">
        <v>43867</v>
      </c>
      <c r="H650" s="23">
        <f t="shared" ca="1" si="10"/>
        <v>0</v>
      </c>
      <c r="J650" s="24">
        <v>62381</v>
      </c>
      <c r="K650" s="25">
        <v>5</v>
      </c>
    </row>
    <row r="651" spans="1:11" ht="14.25" x14ac:dyDescent="0.45">
      <c r="A651" s="8" t="s">
        <v>218</v>
      </c>
      <c r="B651" s="20" t="s">
        <v>46</v>
      </c>
      <c r="C651" s="8" t="s">
        <v>599</v>
      </c>
      <c r="D651" s="21">
        <v>826008763</v>
      </c>
      <c r="E651" s="21">
        <v>2526801348</v>
      </c>
      <c r="F651" s="8" t="s">
        <v>22</v>
      </c>
      <c r="G651" s="198">
        <v>37110</v>
      </c>
      <c r="H651" s="23">
        <f t="shared" ca="1" si="10"/>
        <v>18</v>
      </c>
      <c r="I651" s="23" t="s">
        <v>53</v>
      </c>
      <c r="J651" s="24">
        <v>42235</v>
      </c>
      <c r="K651" s="25">
        <v>5</v>
      </c>
    </row>
    <row r="652" spans="1:11" ht="14.25" x14ac:dyDescent="0.45">
      <c r="A652" s="8" t="s">
        <v>365</v>
      </c>
      <c r="B652" s="20" t="s">
        <v>20</v>
      </c>
      <c r="C652" s="8" t="s">
        <v>599</v>
      </c>
      <c r="D652" s="21">
        <v>855005948</v>
      </c>
      <c r="E652" s="21">
        <v>9196408497</v>
      </c>
      <c r="F652" s="8" t="s">
        <v>22</v>
      </c>
      <c r="G652" s="198">
        <v>40403</v>
      </c>
      <c r="H652" s="23">
        <f t="shared" ca="1" si="10"/>
        <v>9</v>
      </c>
      <c r="I652" s="23" t="s">
        <v>53</v>
      </c>
      <c r="J652" s="24">
        <v>103766</v>
      </c>
      <c r="K652" s="25">
        <v>2</v>
      </c>
    </row>
    <row r="653" spans="1:11" ht="14.25" x14ac:dyDescent="0.45">
      <c r="A653" s="8" t="s">
        <v>597</v>
      </c>
      <c r="B653" s="20" t="s">
        <v>52</v>
      </c>
      <c r="C653" s="8" t="s">
        <v>599</v>
      </c>
      <c r="D653" s="21">
        <v>491000893</v>
      </c>
      <c r="E653" s="21">
        <v>2524713634</v>
      </c>
      <c r="F653" s="8" t="s">
        <v>22</v>
      </c>
      <c r="G653" s="198">
        <v>38584</v>
      </c>
      <c r="H653" s="23">
        <f t="shared" ca="1" si="10"/>
        <v>14</v>
      </c>
      <c r="I653" s="23" t="s">
        <v>53</v>
      </c>
      <c r="J653" s="24">
        <v>33394</v>
      </c>
      <c r="K653" s="25">
        <v>5</v>
      </c>
    </row>
    <row r="654" spans="1:11" ht="14.25" x14ac:dyDescent="0.45">
      <c r="A654" s="8" t="s">
        <v>368</v>
      </c>
      <c r="B654" s="20" t="s">
        <v>59</v>
      </c>
      <c r="C654" s="8" t="s">
        <v>599</v>
      </c>
      <c r="D654" s="21">
        <v>750001894</v>
      </c>
      <c r="E654" s="21">
        <v>2528433766</v>
      </c>
      <c r="F654" s="8" t="s">
        <v>33</v>
      </c>
      <c r="G654" s="198">
        <v>41950</v>
      </c>
      <c r="H654" s="23">
        <f t="shared" ca="1" si="10"/>
        <v>5</v>
      </c>
      <c r="J654" s="24">
        <v>31075</v>
      </c>
      <c r="K654" s="25">
        <v>3</v>
      </c>
    </row>
    <row r="655" spans="1:11" ht="14.25" x14ac:dyDescent="0.45">
      <c r="A655" s="8" t="s">
        <v>369</v>
      </c>
      <c r="B655" s="20" t="s">
        <v>46</v>
      </c>
      <c r="C655" s="8" t="s">
        <v>599</v>
      </c>
      <c r="D655" s="21">
        <v>323001315</v>
      </c>
      <c r="E655" s="21">
        <v>9194479196</v>
      </c>
      <c r="F655" s="8" t="s">
        <v>22</v>
      </c>
      <c r="G655" s="198">
        <v>38770</v>
      </c>
      <c r="H655" s="23">
        <f t="shared" ca="1" si="10"/>
        <v>14</v>
      </c>
      <c r="I655" s="23" t="s">
        <v>38</v>
      </c>
      <c r="J655" s="24">
        <v>115574</v>
      </c>
      <c r="K655" s="25">
        <v>3</v>
      </c>
    </row>
    <row r="656" spans="1:11" ht="14.25" x14ac:dyDescent="0.45">
      <c r="A656" s="8" t="s">
        <v>673</v>
      </c>
      <c r="B656" s="20" t="s">
        <v>46</v>
      </c>
      <c r="C656" s="8" t="s">
        <v>670</v>
      </c>
      <c r="D656" s="21">
        <v>904007673</v>
      </c>
      <c r="E656" s="21">
        <v>2521277028</v>
      </c>
      <c r="F656" s="8" t="s">
        <v>33</v>
      </c>
      <c r="G656" s="198">
        <v>37430</v>
      </c>
      <c r="H656" s="23">
        <f t="shared" ca="1" si="10"/>
        <v>18</v>
      </c>
      <c r="J656" s="24">
        <v>33610</v>
      </c>
      <c r="K656" s="25">
        <v>4</v>
      </c>
    </row>
    <row r="657" spans="1:11" ht="14.25" x14ac:dyDescent="0.45">
      <c r="A657" s="8" t="s">
        <v>600</v>
      </c>
      <c r="B657" s="20" t="s">
        <v>59</v>
      </c>
      <c r="C657" s="8" t="s">
        <v>670</v>
      </c>
      <c r="D657" s="21">
        <v>918006287</v>
      </c>
      <c r="E657" s="21">
        <v>2528238755</v>
      </c>
      <c r="F657" s="8" t="s">
        <v>33</v>
      </c>
      <c r="G657" s="198">
        <v>42906</v>
      </c>
      <c r="H657" s="23">
        <f t="shared" ca="1" si="10"/>
        <v>3</v>
      </c>
      <c r="J657" s="24">
        <v>91598</v>
      </c>
      <c r="K657" s="25">
        <v>5</v>
      </c>
    </row>
    <row r="658" spans="1:11" ht="14.25" x14ac:dyDescent="0.45">
      <c r="A658" s="8" t="s">
        <v>519</v>
      </c>
      <c r="B658" s="20" t="s">
        <v>59</v>
      </c>
      <c r="C658" s="8" t="s">
        <v>670</v>
      </c>
      <c r="D658" s="21">
        <v>657005603</v>
      </c>
      <c r="E658" s="21">
        <v>2526609693</v>
      </c>
      <c r="F658" s="8" t="s">
        <v>22</v>
      </c>
      <c r="G658" s="198">
        <v>38356</v>
      </c>
      <c r="H658" s="23">
        <f t="shared" ca="1" si="10"/>
        <v>15</v>
      </c>
      <c r="I658" s="23" t="s">
        <v>23</v>
      </c>
      <c r="J658" s="24">
        <v>34848</v>
      </c>
      <c r="K658" s="25">
        <v>5</v>
      </c>
    </row>
    <row r="659" spans="1:11" ht="14.25" x14ac:dyDescent="0.45">
      <c r="A659" s="8" t="s">
        <v>237</v>
      </c>
      <c r="B659" s="20" t="s">
        <v>46</v>
      </c>
      <c r="C659" s="8" t="s">
        <v>670</v>
      </c>
      <c r="D659" s="21">
        <v>277003593</v>
      </c>
      <c r="E659" s="21">
        <v>9195790921</v>
      </c>
      <c r="F659" s="8" t="s">
        <v>29</v>
      </c>
      <c r="G659" s="198">
        <v>39669</v>
      </c>
      <c r="H659" s="23">
        <f t="shared" ca="1" si="10"/>
        <v>11</v>
      </c>
      <c r="I659" s="23" t="s">
        <v>53</v>
      </c>
      <c r="J659" s="24">
        <v>19375</v>
      </c>
      <c r="K659" s="25">
        <v>2</v>
      </c>
    </row>
    <row r="660" spans="1:11" ht="14.25" x14ac:dyDescent="0.45">
      <c r="A660" s="8" t="s">
        <v>382</v>
      </c>
      <c r="B660" s="20" t="s">
        <v>20</v>
      </c>
      <c r="C660" s="8" t="s">
        <v>670</v>
      </c>
      <c r="D660" s="21">
        <v>877004472</v>
      </c>
      <c r="E660" s="21">
        <v>2524100997</v>
      </c>
      <c r="F660" s="8" t="s">
        <v>33</v>
      </c>
      <c r="G660" s="198">
        <v>41742</v>
      </c>
      <c r="H660" s="23">
        <f t="shared" ca="1" si="10"/>
        <v>6</v>
      </c>
      <c r="J660" s="24">
        <v>49939</v>
      </c>
      <c r="K660" s="25">
        <v>5</v>
      </c>
    </row>
    <row r="661" spans="1:11" ht="14.25" x14ac:dyDescent="0.45">
      <c r="A661" s="8" t="s">
        <v>242</v>
      </c>
      <c r="B661" s="20" t="s">
        <v>52</v>
      </c>
      <c r="C661" s="8" t="s">
        <v>670</v>
      </c>
      <c r="D661" s="21">
        <v>643004096</v>
      </c>
      <c r="E661" s="21">
        <v>9191630739</v>
      </c>
      <c r="F661" s="8" t="s">
        <v>33</v>
      </c>
      <c r="G661" s="198">
        <v>37590</v>
      </c>
      <c r="H661" s="23">
        <f t="shared" ca="1" si="10"/>
        <v>17</v>
      </c>
      <c r="J661" s="24">
        <v>37469</v>
      </c>
      <c r="K661" s="25">
        <v>5</v>
      </c>
    </row>
    <row r="662" spans="1:11" ht="14.25" x14ac:dyDescent="0.45">
      <c r="A662" s="8" t="s">
        <v>678</v>
      </c>
      <c r="B662" s="20" t="s">
        <v>46</v>
      </c>
      <c r="C662" s="8" t="s">
        <v>670</v>
      </c>
      <c r="D662" s="21">
        <v>970006937</v>
      </c>
      <c r="E662" s="21">
        <v>9192042331</v>
      </c>
      <c r="F662" s="8" t="s">
        <v>33</v>
      </c>
      <c r="G662" s="198">
        <v>41651</v>
      </c>
      <c r="H662" s="23">
        <f t="shared" ca="1" si="10"/>
        <v>6</v>
      </c>
      <c r="J662" s="24">
        <v>89971</v>
      </c>
      <c r="K662" s="25">
        <v>5</v>
      </c>
    </row>
    <row r="663" spans="1:11" ht="14.25" x14ac:dyDescent="0.45">
      <c r="A663" s="8" t="s">
        <v>192</v>
      </c>
      <c r="B663" s="20" t="s">
        <v>59</v>
      </c>
      <c r="C663" s="8" t="s">
        <v>670</v>
      </c>
      <c r="D663" s="21">
        <v>111006346</v>
      </c>
      <c r="E663" s="21">
        <v>2525717431</v>
      </c>
      <c r="F663" s="8" t="s">
        <v>33</v>
      </c>
      <c r="G663" s="198">
        <v>38642</v>
      </c>
      <c r="H663" s="23">
        <f t="shared" ca="1" si="10"/>
        <v>14</v>
      </c>
      <c r="J663" s="24">
        <v>88033</v>
      </c>
      <c r="K663" s="25">
        <v>4</v>
      </c>
    </row>
    <row r="664" spans="1:11" ht="14.25" x14ac:dyDescent="0.45">
      <c r="A664" s="8" t="s">
        <v>432</v>
      </c>
      <c r="B664" s="20" t="s">
        <v>46</v>
      </c>
      <c r="C664" s="8" t="s">
        <v>670</v>
      </c>
      <c r="D664" s="21">
        <v>144002757</v>
      </c>
      <c r="E664" s="21">
        <v>9196060038</v>
      </c>
      <c r="F664" s="8" t="s">
        <v>33</v>
      </c>
      <c r="G664" s="198">
        <v>39853</v>
      </c>
      <c r="H664" s="23">
        <f t="shared" ca="1" si="10"/>
        <v>11</v>
      </c>
      <c r="J664" s="24">
        <v>82800</v>
      </c>
      <c r="K664" s="25">
        <v>1</v>
      </c>
    </row>
    <row r="665" spans="1:11" ht="14.25" x14ac:dyDescent="0.45">
      <c r="A665" s="8" t="s">
        <v>525</v>
      </c>
      <c r="B665" s="20" t="s">
        <v>46</v>
      </c>
      <c r="C665" s="8" t="s">
        <v>670</v>
      </c>
      <c r="D665" s="21">
        <v>283006654</v>
      </c>
      <c r="E665" s="21">
        <v>9197049910</v>
      </c>
      <c r="F665" s="8" t="s">
        <v>22</v>
      </c>
      <c r="G665" s="198">
        <v>39976</v>
      </c>
      <c r="H665" s="23">
        <f t="shared" ca="1" si="10"/>
        <v>11</v>
      </c>
      <c r="I665" s="23" t="s">
        <v>42</v>
      </c>
      <c r="J665" s="24">
        <v>67032</v>
      </c>
      <c r="K665" s="25">
        <v>4</v>
      </c>
    </row>
    <row r="666" spans="1:11" ht="14.25" x14ac:dyDescent="0.45">
      <c r="A666" s="8" t="s">
        <v>161</v>
      </c>
      <c r="B666" s="20" t="s">
        <v>20</v>
      </c>
      <c r="C666" s="8" t="s">
        <v>670</v>
      </c>
      <c r="D666" s="21">
        <v>741008203</v>
      </c>
      <c r="E666" s="21">
        <v>9195157707</v>
      </c>
      <c r="F666" s="8" t="s">
        <v>33</v>
      </c>
      <c r="G666" s="198">
        <v>40369</v>
      </c>
      <c r="H666" s="23">
        <f t="shared" ca="1" si="10"/>
        <v>10</v>
      </c>
      <c r="J666" s="24">
        <v>85145</v>
      </c>
      <c r="K666" s="25">
        <v>4</v>
      </c>
    </row>
    <row r="667" spans="1:11" ht="14.25" x14ac:dyDescent="0.45">
      <c r="A667" s="8" t="s">
        <v>248</v>
      </c>
      <c r="B667" s="20" t="s">
        <v>59</v>
      </c>
      <c r="C667" s="8" t="s">
        <v>670</v>
      </c>
      <c r="D667" s="21">
        <v>693004759</v>
      </c>
      <c r="E667" s="21">
        <v>9192683895</v>
      </c>
      <c r="F667" s="8" t="s">
        <v>22</v>
      </c>
      <c r="G667" s="198">
        <v>43942</v>
      </c>
      <c r="H667" s="23">
        <f t="shared" ca="1" si="10"/>
        <v>0</v>
      </c>
      <c r="I667" s="23" t="s">
        <v>42</v>
      </c>
      <c r="J667" s="24">
        <v>90403</v>
      </c>
      <c r="K667" s="25">
        <v>3</v>
      </c>
    </row>
    <row r="668" spans="1:11" ht="14.25" x14ac:dyDescent="0.45">
      <c r="A668" s="8" t="s">
        <v>461</v>
      </c>
      <c r="B668" s="20" t="s">
        <v>20</v>
      </c>
      <c r="C668" s="8" t="s">
        <v>670</v>
      </c>
      <c r="D668" s="21">
        <v>610000294</v>
      </c>
      <c r="E668" s="21">
        <v>9198443818</v>
      </c>
      <c r="F668" s="8" t="s">
        <v>33</v>
      </c>
      <c r="G668" s="198">
        <v>39357</v>
      </c>
      <c r="H668" s="23">
        <f t="shared" ca="1" si="10"/>
        <v>12</v>
      </c>
      <c r="J668" s="24">
        <v>101232</v>
      </c>
      <c r="K668" s="25">
        <v>3</v>
      </c>
    </row>
    <row r="669" spans="1:11" ht="14.25" x14ac:dyDescent="0.45">
      <c r="A669" s="8" t="s">
        <v>250</v>
      </c>
      <c r="B669" s="20" t="s">
        <v>37</v>
      </c>
      <c r="C669" s="8" t="s">
        <v>670</v>
      </c>
      <c r="D669" s="21">
        <v>616005292</v>
      </c>
      <c r="E669" s="21">
        <v>9192913490</v>
      </c>
      <c r="F669" s="8" t="s">
        <v>22</v>
      </c>
      <c r="G669" s="198">
        <v>42587</v>
      </c>
      <c r="H669" s="23">
        <f t="shared" ca="1" si="10"/>
        <v>4</v>
      </c>
      <c r="I669" s="23" t="s">
        <v>38</v>
      </c>
      <c r="J669" s="24">
        <v>46310</v>
      </c>
      <c r="K669" s="25">
        <v>3</v>
      </c>
    </row>
    <row r="670" spans="1:11" ht="14.25" x14ac:dyDescent="0.45">
      <c r="A670" s="8" t="s">
        <v>95</v>
      </c>
      <c r="B670" s="20" t="s">
        <v>59</v>
      </c>
      <c r="C670" s="8" t="s">
        <v>670</v>
      </c>
      <c r="D670" s="21">
        <v>595002550</v>
      </c>
      <c r="E670" s="21">
        <v>9195621928</v>
      </c>
      <c r="F670" s="8" t="s">
        <v>22</v>
      </c>
      <c r="G670" s="198">
        <v>43984</v>
      </c>
      <c r="H670" s="23">
        <f t="shared" ca="1" si="10"/>
        <v>0</v>
      </c>
      <c r="I670" s="23" t="s">
        <v>42</v>
      </c>
      <c r="J670" s="24">
        <v>85666</v>
      </c>
      <c r="K670" s="25">
        <v>3</v>
      </c>
    </row>
    <row r="671" spans="1:11" ht="14.25" x14ac:dyDescent="0.45">
      <c r="A671" s="8" t="s">
        <v>683</v>
      </c>
      <c r="B671" s="20" t="s">
        <v>46</v>
      </c>
      <c r="C671" s="8" t="s">
        <v>670</v>
      </c>
      <c r="D671" s="21">
        <v>656002514</v>
      </c>
      <c r="E671" s="21">
        <v>9193679666</v>
      </c>
      <c r="F671" s="8" t="s">
        <v>33</v>
      </c>
      <c r="G671" s="198">
        <v>42839</v>
      </c>
      <c r="H671" s="23">
        <f t="shared" ca="1" si="10"/>
        <v>3</v>
      </c>
      <c r="J671" s="24">
        <v>101016</v>
      </c>
      <c r="K671" s="25">
        <v>2</v>
      </c>
    </row>
    <row r="672" spans="1:11" ht="14.25" x14ac:dyDescent="0.45">
      <c r="A672" s="8" t="s">
        <v>193</v>
      </c>
      <c r="B672" s="20" t="s">
        <v>59</v>
      </c>
      <c r="C672" s="8" t="s">
        <v>670</v>
      </c>
      <c r="D672" s="21">
        <v>317009924</v>
      </c>
      <c r="E672" s="21">
        <v>9193441810</v>
      </c>
      <c r="F672" s="8" t="s">
        <v>33</v>
      </c>
      <c r="G672" s="198">
        <v>39923</v>
      </c>
      <c r="H672" s="23">
        <f t="shared" ca="1" si="10"/>
        <v>11</v>
      </c>
      <c r="J672" s="24">
        <v>91138</v>
      </c>
      <c r="K672" s="25">
        <v>5</v>
      </c>
    </row>
    <row r="673" spans="1:11" ht="14.25" x14ac:dyDescent="0.45">
      <c r="A673" s="8" t="s">
        <v>256</v>
      </c>
      <c r="B673" s="20" t="s">
        <v>52</v>
      </c>
      <c r="C673" s="8" t="s">
        <v>670</v>
      </c>
      <c r="D673" s="21">
        <v>364005917</v>
      </c>
      <c r="E673" s="21">
        <v>2522787318</v>
      </c>
      <c r="F673" s="8" t="s">
        <v>22</v>
      </c>
      <c r="G673" s="198">
        <v>36985</v>
      </c>
      <c r="H673" s="23">
        <f t="shared" ca="1" si="10"/>
        <v>19</v>
      </c>
      <c r="I673" s="23" t="s">
        <v>53</v>
      </c>
      <c r="J673" s="24">
        <v>66830</v>
      </c>
      <c r="K673" s="25">
        <v>2</v>
      </c>
    </row>
    <row r="674" spans="1:11" ht="14.25" x14ac:dyDescent="0.45">
      <c r="A674" s="8" t="s">
        <v>532</v>
      </c>
      <c r="B674" s="20" t="s">
        <v>46</v>
      </c>
      <c r="C674" s="8" t="s">
        <v>670</v>
      </c>
      <c r="D674" s="21">
        <v>287006507</v>
      </c>
      <c r="E674" s="21">
        <v>9191509619</v>
      </c>
      <c r="F674" s="8" t="s">
        <v>29</v>
      </c>
      <c r="G674" s="198">
        <v>43827</v>
      </c>
      <c r="H674" s="23">
        <f t="shared" ca="1" si="10"/>
        <v>0</v>
      </c>
      <c r="I674" s="23" t="s">
        <v>23</v>
      </c>
      <c r="J674" s="24">
        <v>28706</v>
      </c>
      <c r="K674" s="25">
        <v>1</v>
      </c>
    </row>
    <row r="675" spans="1:11" ht="14.25" x14ac:dyDescent="0.45">
      <c r="A675" s="8" t="s">
        <v>533</v>
      </c>
      <c r="B675" s="20" t="s">
        <v>59</v>
      </c>
      <c r="C675" s="8" t="s">
        <v>670</v>
      </c>
      <c r="D675" s="21">
        <v>750006979</v>
      </c>
      <c r="E675" s="21">
        <v>2528444054</v>
      </c>
      <c r="F675" s="8" t="s">
        <v>29</v>
      </c>
      <c r="G675" s="198">
        <v>43032</v>
      </c>
      <c r="H675" s="23">
        <f t="shared" ca="1" si="10"/>
        <v>2</v>
      </c>
      <c r="I675" s="23" t="s">
        <v>38</v>
      </c>
      <c r="J675" s="24">
        <v>39902</v>
      </c>
      <c r="K675" s="25">
        <v>3</v>
      </c>
    </row>
    <row r="676" spans="1:11" ht="14.25" x14ac:dyDescent="0.45">
      <c r="A676" s="8" t="s">
        <v>534</v>
      </c>
      <c r="B676" s="20" t="s">
        <v>46</v>
      </c>
      <c r="C676" s="8" t="s">
        <v>670</v>
      </c>
      <c r="D676" s="21">
        <v>763002349</v>
      </c>
      <c r="E676" s="21">
        <v>2527780776</v>
      </c>
      <c r="F676" s="8" t="s">
        <v>33</v>
      </c>
      <c r="G676" s="198">
        <v>43322</v>
      </c>
      <c r="H676" s="23">
        <f t="shared" ca="1" si="10"/>
        <v>1</v>
      </c>
      <c r="J676" s="24">
        <v>108792</v>
      </c>
      <c r="K676" s="25">
        <v>3</v>
      </c>
    </row>
    <row r="677" spans="1:11" ht="14.25" x14ac:dyDescent="0.45">
      <c r="A677" s="8" t="s">
        <v>97</v>
      </c>
      <c r="B677" s="20" t="s">
        <v>52</v>
      </c>
      <c r="C677" s="8" t="s">
        <v>670</v>
      </c>
      <c r="D677" s="21">
        <v>641002645</v>
      </c>
      <c r="E677" s="21">
        <v>9196965088</v>
      </c>
      <c r="F677" s="8" t="s">
        <v>33</v>
      </c>
      <c r="G677" s="198">
        <v>43032</v>
      </c>
      <c r="H677" s="23">
        <f t="shared" ca="1" si="10"/>
        <v>2</v>
      </c>
      <c r="J677" s="24">
        <v>113170</v>
      </c>
      <c r="K677" s="25">
        <v>1</v>
      </c>
    </row>
    <row r="678" spans="1:11" ht="14.25" x14ac:dyDescent="0.45">
      <c r="A678" s="8" t="s">
        <v>264</v>
      </c>
      <c r="B678" s="20" t="s">
        <v>46</v>
      </c>
      <c r="C678" s="8" t="s">
        <v>670</v>
      </c>
      <c r="D678" s="21">
        <v>891004981</v>
      </c>
      <c r="E678" s="21">
        <v>2526391402</v>
      </c>
      <c r="F678" s="8" t="s">
        <v>29</v>
      </c>
      <c r="G678" s="198">
        <v>37225</v>
      </c>
      <c r="H678" s="23">
        <f t="shared" ca="1" si="10"/>
        <v>18</v>
      </c>
      <c r="I678" s="23" t="s">
        <v>55</v>
      </c>
      <c r="J678" s="24">
        <v>16171</v>
      </c>
      <c r="K678" s="25">
        <v>4</v>
      </c>
    </row>
    <row r="679" spans="1:11" ht="14.25" x14ac:dyDescent="0.45">
      <c r="A679" s="8" t="s">
        <v>619</v>
      </c>
      <c r="B679" s="20" t="s">
        <v>59</v>
      </c>
      <c r="C679" s="8" t="s">
        <v>670</v>
      </c>
      <c r="D679" s="21">
        <v>418001946</v>
      </c>
      <c r="E679" s="21">
        <v>2524141191</v>
      </c>
      <c r="F679" s="8" t="s">
        <v>29</v>
      </c>
      <c r="G679" s="198">
        <v>40260</v>
      </c>
      <c r="H679" s="23">
        <f t="shared" ca="1" si="10"/>
        <v>10</v>
      </c>
      <c r="I679" s="23" t="s">
        <v>23</v>
      </c>
      <c r="J679" s="24">
        <v>71345</v>
      </c>
      <c r="K679" s="25">
        <v>2</v>
      </c>
    </row>
    <row r="680" spans="1:11" ht="14.25" x14ac:dyDescent="0.45">
      <c r="A680" s="8" t="s">
        <v>268</v>
      </c>
      <c r="B680" s="20" t="s">
        <v>52</v>
      </c>
      <c r="C680" s="8" t="s">
        <v>670</v>
      </c>
      <c r="D680" s="21">
        <v>426002736</v>
      </c>
      <c r="E680" s="21">
        <v>9198399625</v>
      </c>
      <c r="F680" s="8" t="s">
        <v>33</v>
      </c>
      <c r="G680" s="198">
        <v>37838</v>
      </c>
      <c r="H680" s="23">
        <f t="shared" ca="1" si="10"/>
        <v>17</v>
      </c>
      <c r="J680" s="24">
        <v>50746</v>
      </c>
      <c r="K680" s="25">
        <v>3</v>
      </c>
    </row>
    <row r="681" spans="1:11" ht="14.25" x14ac:dyDescent="0.45">
      <c r="A681" s="8" t="s">
        <v>102</v>
      </c>
      <c r="B681" s="20" t="s">
        <v>46</v>
      </c>
      <c r="C681" s="8" t="s">
        <v>670</v>
      </c>
      <c r="D681" s="21">
        <v>892000187</v>
      </c>
      <c r="E681" s="21">
        <v>2524877123</v>
      </c>
      <c r="F681" s="8" t="s">
        <v>22</v>
      </c>
      <c r="G681" s="198">
        <v>43638</v>
      </c>
      <c r="H681" s="23">
        <f t="shared" ca="1" si="10"/>
        <v>1</v>
      </c>
      <c r="I681" s="23" t="s">
        <v>53</v>
      </c>
      <c r="J681" s="24">
        <v>125597</v>
      </c>
      <c r="K681" s="25">
        <v>1</v>
      </c>
    </row>
    <row r="682" spans="1:11" ht="14.25" x14ac:dyDescent="0.45">
      <c r="A682" s="8" t="s">
        <v>811</v>
      </c>
      <c r="B682" s="20" t="s">
        <v>59</v>
      </c>
      <c r="C682" s="8" t="s">
        <v>670</v>
      </c>
      <c r="D682" s="21">
        <v>318003704</v>
      </c>
      <c r="E682" s="21">
        <v>9196526117</v>
      </c>
      <c r="F682" s="8" t="s">
        <v>22</v>
      </c>
      <c r="G682" s="198">
        <v>42983</v>
      </c>
      <c r="H682" s="23">
        <f t="shared" ca="1" si="10"/>
        <v>2</v>
      </c>
      <c r="I682" s="23" t="s">
        <v>53</v>
      </c>
      <c r="J682" s="24">
        <v>106344</v>
      </c>
      <c r="K682" s="25">
        <v>2</v>
      </c>
    </row>
    <row r="683" spans="1:11" ht="14.25" x14ac:dyDescent="0.45">
      <c r="A683" s="8" t="s">
        <v>103</v>
      </c>
      <c r="B683" s="20" t="s">
        <v>46</v>
      </c>
      <c r="C683" s="8" t="s">
        <v>670</v>
      </c>
      <c r="D683" s="21">
        <v>324009262</v>
      </c>
      <c r="E683" s="21">
        <v>2525459665</v>
      </c>
      <c r="F683" s="8" t="s">
        <v>33</v>
      </c>
      <c r="G683" s="198">
        <v>37729</v>
      </c>
      <c r="H683" s="23">
        <f t="shared" ca="1" si="10"/>
        <v>17</v>
      </c>
      <c r="J683" s="24">
        <v>64951</v>
      </c>
      <c r="K683" s="25">
        <v>1</v>
      </c>
    </row>
    <row r="684" spans="1:11" ht="14.25" x14ac:dyDescent="0.45">
      <c r="A684" s="8" t="s">
        <v>105</v>
      </c>
      <c r="B684" s="20" t="s">
        <v>59</v>
      </c>
      <c r="C684" s="8" t="s">
        <v>670</v>
      </c>
      <c r="D684" s="21">
        <v>855003308</v>
      </c>
      <c r="E684" s="21">
        <v>9195797109</v>
      </c>
      <c r="F684" s="8" t="s">
        <v>22</v>
      </c>
      <c r="G684" s="198">
        <v>42745</v>
      </c>
      <c r="H684" s="23">
        <f t="shared" ca="1" si="10"/>
        <v>3</v>
      </c>
      <c r="I684" s="23" t="s">
        <v>23</v>
      </c>
      <c r="J684" s="24">
        <v>100094</v>
      </c>
      <c r="K684" s="25">
        <v>5</v>
      </c>
    </row>
    <row r="685" spans="1:11" ht="14.25" x14ac:dyDescent="0.45">
      <c r="A685" s="8" t="s">
        <v>543</v>
      </c>
      <c r="B685" s="20" t="s">
        <v>59</v>
      </c>
      <c r="C685" s="8" t="s">
        <v>670</v>
      </c>
      <c r="D685" s="21">
        <v>375005723</v>
      </c>
      <c r="E685" s="21">
        <v>2526026842</v>
      </c>
      <c r="F685" s="8" t="s">
        <v>33</v>
      </c>
      <c r="G685" s="198">
        <v>37281</v>
      </c>
      <c r="H685" s="23">
        <f t="shared" ca="1" si="10"/>
        <v>18</v>
      </c>
      <c r="J685" s="24">
        <v>92539</v>
      </c>
      <c r="K685" s="25">
        <v>3</v>
      </c>
    </row>
    <row r="686" spans="1:11" ht="14.25" x14ac:dyDescent="0.45">
      <c r="A686" s="8" t="s">
        <v>544</v>
      </c>
      <c r="B686" s="20" t="s">
        <v>46</v>
      </c>
      <c r="C686" s="8" t="s">
        <v>670</v>
      </c>
      <c r="D686" s="21">
        <v>471004761</v>
      </c>
      <c r="E686" s="21">
        <v>9191800673</v>
      </c>
      <c r="F686" s="8" t="s">
        <v>28</v>
      </c>
      <c r="G686" s="198">
        <v>40757</v>
      </c>
      <c r="H686" s="23">
        <f t="shared" ca="1" si="10"/>
        <v>9</v>
      </c>
      <c r="J686" s="24">
        <v>38800</v>
      </c>
      <c r="K686" s="25">
        <v>4</v>
      </c>
    </row>
    <row r="687" spans="1:11" ht="14.25" x14ac:dyDescent="0.45">
      <c r="A687" s="8" t="s">
        <v>197</v>
      </c>
      <c r="B687" s="20" t="s">
        <v>20</v>
      </c>
      <c r="C687" s="8" t="s">
        <v>670</v>
      </c>
      <c r="D687" s="21">
        <v>145005793</v>
      </c>
      <c r="E687" s="21">
        <v>2521603964</v>
      </c>
      <c r="F687" s="8" t="s">
        <v>29</v>
      </c>
      <c r="G687" s="198">
        <v>40147</v>
      </c>
      <c r="H687" s="23">
        <f t="shared" ca="1" si="10"/>
        <v>10</v>
      </c>
      <c r="I687" s="23" t="s">
        <v>55</v>
      </c>
      <c r="J687" s="24">
        <v>33120</v>
      </c>
      <c r="K687" s="25">
        <v>4</v>
      </c>
    </row>
    <row r="688" spans="1:11" ht="14.25" x14ac:dyDescent="0.45">
      <c r="A688" s="8" t="s">
        <v>274</v>
      </c>
      <c r="B688" s="20" t="s">
        <v>46</v>
      </c>
      <c r="C688" s="8" t="s">
        <v>670</v>
      </c>
      <c r="D688" s="21">
        <v>992004973</v>
      </c>
      <c r="E688" s="21">
        <v>2526088101</v>
      </c>
      <c r="F688" s="8" t="s">
        <v>22</v>
      </c>
      <c r="G688" s="198">
        <v>37278</v>
      </c>
      <c r="H688" s="23">
        <f t="shared" ca="1" si="10"/>
        <v>18</v>
      </c>
      <c r="I688" s="23" t="s">
        <v>38</v>
      </c>
      <c r="J688" s="24">
        <v>93283</v>
      </c>
      <c r="K688" s="25">
        <v>5</v>
      </c>
    </row>
    <row r="689" spans="1:11" ht="14.25" x14ac:dyDescent="0.45">
      <c r="A689" s="8" t="s">
        <v>274</v>
      </c>
      <c r="B689" s="20" t="s">
        <v>46</v>
      </c>
      <c r="C689" s="8" t="s">
        <v>670</v>
      </c>
      <c r="D689" s="21">
        <v>992004973</v>
      </c>
      <c r="E689" s="21">
        <v>2526088101</v>
      </c>
      <c r="F689" s="8" t="s">
        <v>22</v>
      </c>
      <c r="G689" s="198">
        <v>43840</v>
      </c>
      <c r="H689" s="23">
        <f t="shared" ca="1" si="10"/>
        <v>0</v>
      </c>
      <c r="I689" s="23" t="s">
        <v>38</v>
      </c>
      <c r="J689" s="24">
        <v>93283</v>
      </c>
      <c r="K689" s="25">
        <v>5</v>
      </c>
    </row>
    <row r="690" spans="1:11" ht="14.25" x14ac:dyDescent="0.45">
      <c r="A690" s="8" t="s">
        <v>400</v>
      </c>
      <c r="B690" s="20" t="s">
        <v>46</v>
      </c>
      <c r="C690" s="8" t="s">
        <v>670</v>
      </c>
      <c r="D690" s="21">
        <v>483003618</v>
      </c>
      <c r="E690" s="21">
        <v>2526459263</v>
      </c>
      <c r="F690" s="8" t="s">
        <v>22</v>
      </c>
      <c r="G690" s="198">
        <v>40988</v>
      </c>
      <c r="H690" s="23">
        <f t="shared" ca="1" si="10"/>
        <v>8</v>
      </c>
      <c r="I690" s="23" t="s">
        <v>53</v>
      </c>
      <c r="J690" s="24">
        <v>48370</v>
      </c>
      <c r="K690" s="25">
        <v>5</v>
      </c>
    </row>
    <row r="691" spans="1:11" ht="14.25" x14ac:dyDescent="0.45">
      <c r="A691" s="8" t="s">
        <v>812</v>
      </c>
      <c r="B691" s="20" t="s">
        <v>46</v>
      </c>
      <c r="C691" s="8" t="s">
        <v>670</v>
      </c>
      <c r="D691" s="21">
        <v>101009876</v>
      </c>
      <c r="E691" s="21">
        <v>2522552565</v>
      </c>
      <c r="F691" s="8" t="s">
        <v>28</v>
      </c>
      <c r="G691" s="198">
        <v>36691</v>
      </c>
      <c r="H691" s="23">
        <f t="shared" ca="1" si="10"/>
        <v>20</v>
      </c>
      <c r="J691" s="24">
        <v>48602</v>
      </c>
      <c r="K691" s="25">
        <v>3</v>
      </c>
    </row>
    <row r="692" spans="1:11" ht="14.25" x14ac:dyDescent="0.45">
      <c r="A692" s="8" t="s">
        <v>436</v>
      </c>
      <c r="B692" s="20" t="s">
        <v>46</v>
      </c>
      <c r="C692" s="8" t="s">
        <v>670</v>
      </c>
      <c r="D692" s="21">
        <v>627004412</v>
      </c>
      <c r="E692" s="21">
        <v>2528249735</v>
      </c>
      <c r="F692" s="8" t="s">
        <v>22</v>
      </c>
      <c r="G692" s="198">
        <v>44023</v>
      </c>
      <c r="H692" s="23">
        <f t="shared" ca="1" si="10"/>
        <v>0</v>
      </c>
      <c r="I692" s="23" t="s">
        <v>23</v>
      </c>
      <c r="J692" s="24">
        <v>84053</v>
      </c>
      <c r="K692" s="25">
        <v>5</v>
      </c>
    </row>
    <row r="693" spans="1:11" ht="14.25" x14ac:dyDescent="0.45">
      <c r="A693" s="8" t="s">
        <v>374</v>
      </c>
      <c r="B693" s="20" t="s">
        <v>52</v>
      </c>
      <c r="C693" s="8" t="s">
        <v>670</v>
      </c>
      <c r="D693" s="21">
        <v>749008847</v>
      </c>
      <c r="E693" s="21">
        <v>2528552110</v>
      </c>
      <c r="F693" s="8" t="s">
        <v>33</v>
      </c>
      <c r="G693" s="198">
        <v>40377</v>
      </c>
      <c r="H693" s="23">
        <f t="shared" ca="1" si="10"/>
        <v>10</v>
      </c>
      <c r="J693" s="24">
        <v>60149</v>
      </c>
      <c r="K693" s="25">
        <v>5</v>
      </c>
    </row>
    <row r="694" spans="1:11" ht="14.25" x14ac:dyDescent="0.45">
      <c r="A694" s="8" t="s">
        <v>702</v>
      </c>
      <c r="B694" s="20" t="s">
        <v>37</v>
      </c>
      <c r="C694" s="8" t="s">
        <v>670</v>
      </c>
      <c r="D694" s="21">
        <v>758001890</v>
      </c>
      <c r="E694" s="21">
        <v>2521202348</v>
      </c>
      <c r="F694" s="8" t="s">
        <v>29</v>
      </c>
      <c r="G694" s="198">
        <v>40295</v>
      </c>
      <c r="H694" s="23">
        <f t="shared" ca="1" si="10"/>
        <v>10</v>
      </c>
      <c r="I694" s="23" t="s">
        <v>53</v>
      </c>
      <c r="J694" s="24">
        <v>54871</v>
      </c>
      <c r="K694" s="25">
        <v>2</v>
      </c>
    </row>
    <row r="695" spans="1:11" ht="14.25" x14ac:dyDescent="0.45">
      <c r="A695" s="8" t="s">
        <v>402</v>
      </c>
      <c r="B695" s="20" t="s">
        <v>27</v>
      </c>
      <c r="C695" s="8" t="s">
        <v>670</v>
      </c>
      <c r="D695" s="21">
        <v>799004905</v>
      </c>
      <c r="E695" s="21">
        <v>2526757210</v>
      </c>
      <c r="F695" s="8" t="s">
        <v>22</v>
      </c>
      <c r="G695" s="198">
        <v>43847</v>
      </c>
      <c r="H695" s="23">
        <f t="shared" ca="1" si="10"/>
        <v>0</v>
      </c>
      <c r="I695" s="23" t="s">
        <v>23</v>
      </c>
      <c r="J695" s="24">
        <v>45634</v>
      </c>
      <c r="K695" s="25">
        <v>4</v>
      </c>
    </row>
    <row r="696" spans="1:11" ht="14.25" x14ac:dyDescent="0.45">
      <c r="A696" s="8" t="s">
        <v>554</v>
      </c>
      <c r="B696" s="20" t="s">
        <v>52</v>
      </c>
      <c r="C696" s="8" t="s">
        <v>670</v>
      </c>
      <c r="D696" s="21">
        <v>733008713</v>
      </c>
      <c r="E696" s="21">
        <v>9196648050</v>
      </c>
      <c r="F696" s="8" t="s">
        <v>33</v>
      </c>
      <c r="G696" s="198">
        <v>37307</v>
      </c>
      <c r="H696" s="23">
        <f t="shared" ca="1" si="10"/>
        <v>18</v>
      </c>
      <c r="J696" s="24">
        <v>126475</v>
      </c>
      <c r="K696" s="25">
        <v>2</v>
      </c>
    </row>
    <row r="697" spans="1:11" ht="14.25" x14ac:dyDescent="0.45">
      <c r="A697" s="8" t="s">
        <v>555</v>
      </c>
      <c r="B697" s="20" t="s">
        <v>59</v>
      </c>
      <c r="C697" s="8" t="s">
        <v>670</v>
      </c>
      <c r="D697" s="21">
        <v>793006568</v>
      </c>
      <c r="E697" s="21">
        <v>9196999991</v>
      </c>
      <c r="F697" s="8" t="s">
        <v>22</v>
      </c>
      <c r="G697" s="198">
        <v>37829</v>
      </c>
      <c r="H697" s="23">
        <f t="shared" ca="1" si="10"/>
        <v>17</v>
      </c>
      <c r="I697" s="23" t="s">
        <v>23</v>
      </c>
      <c r="J697" s="24">
        <v>39067</v>
      </c>
      <c r="K697" s="25">
        <v>5</v>
      </c>
    </row>
    <row r="698" spans="1:11" ht="14.25" x14ac:dyDescent="0.45">
      <c r="A698" s="8" t="s">
        <v>111</v>
      </c>
      <c r="B698" s="20" t="s">
        <v>46</v>
      </c>
      <c r="C698" s="8" t="s">
        <v>670</v>
      </c>
      <c r="D698" s="21">
        <v>894005096</v>
      </c>
      <c r="E698" s="21">
        <v>9193936198</v>
      </c>
      <c r="F698" s="8" t="s">
        <v>29</v>
      </c>
      <c r="G698" s="198">
        <v>43688</v>
      </c>
      <c r="H698" s="23">
        <f t="shared" ca="1" si="10"/>
        <v>0</v>
      </c>
      <c r="I698" s="23" t="s">
        <v>42</v>
      </c>
      <c r="J698" s="24">
        <v>54230</v>
      </c>
      <c r="K698" s="25">
        <v>4</v>
      </c>
    </row>
    <row r="699" spans="1:11" ht="14.25" x14ac:dyDescent="0.45">
      <c r="A699" s="8" t="s">
        <v>294</v>
      </c>
      <c r="B699" s="20" t="s">
        <v>20</v>
      </c>
      <c r="C699" s="8" t="s">
        <v>670</v>
      </c>
      <c r="D699" s="21">
        <v>262005858</v>
      </c>
      <c r="E699" s="21">
        <v>2528566597</v>
      </c>
      <c r="F699" s="8" t="s">
        <v>29</v>
      </c>
      <c r="G699" s="198">
        <v>39861</v>
      </c>
      <c r="H699" s="23">
        <f t="shared" ca="1" si="10"/>
        <v>11</v>
      </c>
      <c r="I699" s="23" t="s">
        <v>42</v>
      </c>
      <c r="J699" s="24">
        <v>19714</v>
      </c>
      <c r="K699" s="25">
        <v>5</v>
      </c>
    </row>
    <row r="700" spans="1:11" ht="14.25" x14ac:dyDescent="0.45">
      <c r="A700" s="8" t="s">
        <v>296</v>
      </c>
      <c r="B700" s="20" t="s">
        <v>46</v>
      </c>
      <c r="C700" s="8" t="s">
        <v>670</v>
      </c>
      <c r="D700" s="21">
        <v>240001467</v>
      </c>
      <c r="E700" s="21">
        <v>2524914916</v>
      </c>
      <c r="F700" s="8" t="s">
        <v>28</v>
      </c>
      <c r="G700" s="198">
        <v>38830</v>
      </c>
      <c r="H700" s="23">
        <f t="shared" ca="1" si="10"/>
        <v>14</v>
      </c>
      <c r="J700" s="24">
        <v>41426</v>
      </c>
      <c r="K700" s="25">
        <v>3</v>
      </c>
    </row>
    <row r="701" spans="1:11" ht="14.25" x14ac:dyDescent="0.45">
      <c r="A701" s="8" t="s">
        <v>705</v>
      </c>
      <c r="B701" s="20" t="s">
        <v>46</v>
      </c>
      <c r="C701" s="8" t="s">
        <v>670</v>
      </c>
      <c r="D701" s="21">
        <v>296001985</v>
      </c>
      <c r="E701" s="21">
        <v>2528217409</v>
      </c>
      <c r="F701" s="8" t="s">
        <v>22</v>
      </c>
      <c r="G701" s="198">
        <v>38881</v>
      </c>
      <c r="H701" s="23">
        <f t="shared" ca="1" si="10"/>
        <v>14</v>
      </c>
      <c r="I701" s="23" t="s">
        <v>53</v>
      </c>
      <c r="J701" s="24">
        <v>59587</v>
      </c>
      <c r="K701" s="25">
        <v>2</v>
      </c>
    </row>
    <row r="702" spans="1:11" ht="14.25" x14ac:dyDescent="0.45">
      <c r="A702" s="8" t="s">
        <v>300</v>
      </c>
      <c r="B702" s="20" t="s">
        <v>37</v>
      </c>
      <c r="C702" s="8" t="s">
        <v>670</v>
      </c>
      <c r="D702" s="21">
        <v>941007371</v>
      </c>
      <c r="E702" s="21">
        <v>9195060466</v>
      </c>
      <c r="F702" s="8" t="s">
        <v>22</v>
      </c>
      <c r="G702" s="198">
        <v>39030</v>
      </c>
      <c r="H702" s="23">
        <f t="shared" ca="1" si="10"/>
        <v>13</v>
      </c>
      <c r="I702" s="23" t="s">
        <v>23</v>
      </c>
      <c r="J702" s="24">
        <v>124301</v>
      </c>
      <c r="K702" s="25">
        <v>4</v>
      </c>
    </row>
    <row r="703" spans="1:11" ht="14.25" x14ac:dyDescent="0.45">
      <c r="A703" s="8" t="s">
        <v>561</v>
      </c>
      <c r="B703" s="20" t="s">
        <v>46</v>
      </c>
      <c r="C703" s="8" t="s">
        <v>670</v>
      </c>
      <c r="D703" s="21">
        <v>695008896</v>
      </c>
      <c r="E703" s="21">
        <v>2523533906</v>
      </c>
      <c r="F703" s="8" t="s">
        <v>33</v>
      </c>
      <c r="G703" s="198">
        <v>39080</v>
      </c>
      <c r="H703" s="23">
        <f t="shared" ca="1" si="10"/>
        <v>13</v>
      </c>
      <c r="J703" s="24">
        <v>64843</v>
      </c>
      <c r="K703" s="25">
        <v>3</v>
      </c>
    </row>
    <row r="704" spans="1:11" ht="14.25" x14ac:dyDescent="0.45">
      <c r="A704" s="8" t="s">
        <v>708</v>
      </c>
      <c r="B704" s="20" t="s">
        <v>46</v>
      </c>
      <c r="C704" s="8" t="s">
        <v>670</v>
      </c>
      <c r="D704" s="21">
        <v>249006723</v>
      </c>
      <c r="E704" s="21">
        <v>2521628807</v>
      </c>
      <c r="F704" s="8" t="s">
        <v>22</v>
      </c>
      <c r="G704" s="198">
        <v>39279</v>
      </c>
      <c r="H704" s="23">
        <f t="shared" ca="1" si="10"/>
        <v>13</v>
      </c>
      <c r="I704" s="23" t="s">
        <v>42</v>
      </c>
      <c r="J704" s="24">
        <v>92837</v>
      </c>
      <c r="K704" s="25">
        <v>5</v>
      </c>
    </row>
    <row r="705" spans="1:11" ht="14.25" x14ac:dyDescent="0.45">
      <c r="A705" s="8" t="s">
        <v>476</v>
      </c>
      <c r="B705" s="20" t="s">
        <v>52</v>
      </c>
      <c r="C705" s="8" t="s">
        <v>670</v>
      </c>
      <c r="D705" s="21">
        <v>658002625</v>
      </c>
      <c r="E705" s="21">
        <v>9193788281</v>
      </c>
      <c r="F705" s="8" t="s">
        <v>29</v>
      </c>
      <c r="G705" s="198">
        <v>39307</v>
      </c>
      <c r="H705" s="23">
        <f t="shared" ca="1" si="10"/>
        <v>12</v>
      </c>
      <c r="I705" s="23" t="s">
        <v>55</v>
      </c>
      <c r="J705" s="24">
        <v>66391</v>
      </c>
      <c r="K705" s="25">
        <v>5</v>
      </c>
    </row>
    <row r="706" spans="1:11" ht="14.25" x14ac:dyDescent="0.45">
      <c r="A706" s="8" t="s">
        <v>477</v>
      </c>
      <c r="B706" s="20" t="s">
        <v>27</v>
      </c>
      <c r="C706" s="8" t="s">
        <v>670</v>
      </c>
      <c r="D706" s="21">
        <v>332004481</v>
      </c>
      <c r="E706" s="21">
        <v>9192094386</v>
      </c>
      <c r="F706" s="8" t="s">
        <v>22</v>
      </c>
      <c r="G706" s="198">
        <v>39334</v>
      </c>
      <c r="H706" s="23">
        <f t="shared" ref="H706:H762" ca="1" si="11">DATEDIF(G706,TODAY(),"Y")</f>
        <v>12</v>
      </c>
      <c r="I706" s="23" t="s">
        <v>53</v>
      </c>
      <c r="J706" s="24">
        <v>69710</v>
      </c>
      <c r="K706" s="25">
        <v>5</v>
      </c>
    </row>
    <row r="707" spans="1:11" ht="14.25" x14ac:dyDescent="0.45">
      <c r="A707" s="8" t="s">
        <v>57</v>
      </c>
      <c r="B707" s="20" t="s">
        <v>20</v>
      </c>
      <c r="C707" s="8" t="s">
        <v>670</v>
      </c>
      <c r="D707" s="21">
        <v>247002007</v>
      </c>
      <c r="E707" s="21">
        <v>2528012440</v>
      </c>
      <c r="F707" s="8" t="s">
        <v>33</v>
      </c>
      <c r="G707" s="198">
        <v>39447</v>
      </c>
      <c r="H707" s="23">
        <f t="shared" ca="1" si="11"/>
        <v>12</v>
      </c>
      <c r="J707" s="24">
        <v>83880</v>
      </c>
      <c r="K707" s="25">
        <v>2</v>
      </c>
    </row>
    <row r="708" spans="1:11" ht="14.25" x14ac:dyDescent="0.45">
      <c r="A708" s="8" t="s">
        <v>115</v>
      </c>
      <c r="B708" s="20" t="s">
        <v>52</v>
      </c>
      <c r="C708" s="8" t="s">
        <v>670</v>
      </c>
      <c r="D708" s="21">
        <v>311009049</v>
      </c>
      <c r="E708" s="21">
        <v>2527560634</v>
      </c>
      <c r="F708" s="8" t="s">
        <v>22</v>
      </c>
      <c r="G708" s="198">
        <v>39497</v>
      </c>
      <c r="H708" s="23">
        <f t="shared" ca="1" si="11"/>
        <v>12</v>
      </c>
      <c r="I708" s="23" t="s">
        <v>55</v>
      </c>
      <c r="J708" s="24">
        <v>111859</v>
      </c>
      <c r="K708" s="25">
        <v>3</v>
      </c>
    </row>
    <row r="709" spans="1:11" ht="14.25" x14ac:dyDescent="0.45">
      <c r="A709" s="8" t="s">
        <v>307</v>
      </c>
      <c r="B709" s="20" t="s">
        <v>59</v>
      </c>
      <c r="C709" s="8" t="s">
        <v>670</v>
      </c>
      <c r="D709" s="21">
        <v>876002195</v>
      </c>
      <c r="E709" s="21">
        <v>2526049607</v>
      </c>
      <c r="F709" s="8" t="s">
        <v>22</v>
      </c>
      <c r="G709" s="198">
        <v>39584</v>
      </c>
      <c r="H709" s="23">
        <f t="shared" ca="1" si="11"/>
        <v>12</v>
      </c>
      <c r="I709" s="23" t="s">
        <v>55</v>
      </c>
      <c r="J709" s="24">
        <v>89064</v>
      </c>
      <c r="K709" s="25">
        <v>2</v>
      </c>
    </row>
    <row r="710" spans="1:11" ht="14.25" x14ac:dyDescent="0.45">
      <c r="A710" s="8" t="s">
        <v>565</v>
      </c>
      <c r="B710" s="20" t="s">
        <v>27</v>
      </c>
      <c r="C710" s="8" t="s">
        <v>670</v>
      </c>
      <c r="D710" s="21">
        <v>900000539</v>
      </c>
      <c r="E710" s="21">
        <v>2522749909</v>
      </c>
      <c r="F710" s="8" t="s">
        <v>29</v>
      </c>
      <c r="G710" s="198">
        <v>39619</v>
      </c>
      <c r="H710" s="23">
        <f t="shared" ca="1" si="11"/>
        <v>12</v>
      </c>
      <c r="I710" s="23" t="s">
        <v>38</v>
      </c>
      <c r="J710" s="24">
        <v>28548</v>
      </c>
      <c r="K710" s="25">
        <v>2</v>
      </c>
    </row>
    <row r="711" spans="1:11" ht="14.25" x14ac:dyDescent="0.45">
      <c r="A711" s="8" t="s">
        <v>645</v>
      </c>
      <c r="B711" s="20" t="s">
        <v>37</v>
      </c>
      <c r="C711" s="8" t="s">
        <v>670</v>
      </c>
      <c r="D711" s="21">
        <v>120004342</v>
      </c>
      <c r="E711" s="21">
        <v>9198986390</v>
      </c>
      <c r="F711" s="8" t="s">
        <v>28</v>
      </c>
      <c r="G711" s="198">
        <v>39712</v>
      </c>
      <c r="H711" s="23">
        <f t="shared" ca="1" si="11"/>
        <v>11</v>
      </c>
      <c r="J711" s="24">
        <v>46852</v>
      </c>
      <c r="K711" s="25">
        <v>2</v>
      </c>
    </row>
    <row r="712" spans="1:11" ht="14.25" x14ac:dyDescent="0.45">
      <c r="A712" s="8" t="s">
        <v>713</v>
      </c>
      <c r="B712" s="20" t="s">
        <v>46</v>
      </c>
      <c r="C712" s="8" t="s">
        <v>670</v>
      </c>
      <c r="D712" s="21">
        <v>546006374</v>
      </c>
      <c r="E712" s="21">
        <v>9192727944</v>
      </c>
      <c r="F712" s="8" t="s">
        <v>29</v>
      </c>
      <c r="G712" s="198">
        <v>39716</v>
      </c>
      <c r="H712" s="23">
        <f t="shared" ca="1" si="11"/>
        <v>11</v>
      </c>
      <c r="I712" s="23" t="s">
        <v>53</v>
      </c>
      <c r="J712" s="24">
        <v>37706</v>
      </c>
      <c r="K712" s="25">
        <v>5</v>
      </c>
    </row>
    <row r="713" spans="1:11" ht="14.25" x14ac:dyDescent="0.45">
      <c r="A713" s="8" t="s">
        <v>318</v>
      </c>
      <c r="B713" s="20" t="s">
        <v>46</v>
      </c>
      <c r="C713" s="8" t="s">
        <v>670</v>
      </c>
      <c r="D713" s="21">
        <v>380004349</v>
      </c>
      <c r="E713" s="21">
        <v>2526129939</v>
      </c>
      <c r="F713" s="8" t="s">
        <v>22</v>
      </c>
      <c r="G713" s="198">
        <v>39803</v>
      </c>
      <c r="H713" s="23">
        <f t="shared" ca="1" si="11"/>
        <v>11</v>
      </c>
      <c r="I713" s="23" t="s">
        <v>53</v>
      </c>
      <c r="J713" s="24">
        <v>51062</v>
      </c>
      <c r="K713" s="25">
        <v>1</v>
      </c>
    </row>
    <row r="714" spans="1:11" ht="14.25" x14ac:dyDescent="0.45">
      <c r="A714" s="8" t="s">
        <v>118</v>
      </c>
      <c r="B714" s="20" t="s">
        <v>46</v>
      </c>
      <c r="C714" s="8" t="s">
        <v>670</v>
      </c>
      <c r="D714" s="21">
        <v>186006711</v>
      </c>
      <c r="E714" s="21">
        <v>9194900514</v>
      </c>
      <c r="F714" s="8" t="s">
        <v>22</v>
      </c>
      <c r="G714" s="198">
        <v>39873</v>
      </c>
      <c r="H714" s="23">
        <f t="shared" ca="1" si="11"/>
        <v>11</v>
      </c>
      <c r="I714" s="23" t="s">
        <v>42</v>
      </c>
      <c r="J714" s="24">
        <v>103637</v>
      </c>
      <c r="K714" s="25">
        <v>4</v>
      </c>
    </row>
    <row r="715" spans="1:11" ht="14.25" x14ac:dyDescent="0.45">
      <c r="A715" s="8" t="s">
        <v>717</v>
      </c>
      <c r="B715" s="20" t="s">
        <v>46</v>
      </c>
      <c r="C715" s="8" t="s">
        <v>670</v>
      </c>
      <c r="D715" s="21">
        <v>163000417</v>
      </c>
      <c r="E715" s="21">
        <v>2526466230</v>
      </c>
      <c r="F715" s="8" t="s">
        <v>22</v>
      </c>
      <c r="G715" s="198">
        <v>39926</v>
      </c>
      <c r="H715" s="23">
        <f t="shared" ca="1" si="11"/>
        <v>11</v>
      </c>
      <c r="I715" s="23" t="s">
        <v>42</v>
      </c>
      <c r="J715" s="24">
        <v>94061</v>
      </c>
      <c r="K715" s="25">
        <v>5</v>
      </c>
    </row>
    <row r="716" spans="1:11" ht="14.25" x14ac:dyDescent="0.45">
      <c r="A716" s="8" t="s">
        <v>415</v>
      </c>
      <c r="B716" s="20" t="s">
        <v>27</v>
      </c>
      <c r="C716" s="8" t="s">
        <v>670</v>
      </c>
      <c r="D716" s="21">
        <v>635000617</v>
      </c>
      <c r="E716" s="21">
        <v>9192259651</v>
      </c>
      <c r="F716" s="8" t="s">
        <v>22</v>
      </c>
      <c r="G716" s="198">
        <v>40097</v>
      </c>
      <c r="H716" s="23">
        <f t="shared" ca="1" si="11"/>
        <v>10</v>
      </c>
      <c r="I716" s="23" t="s">
        <v>53</v>
      </c>
      <c r="J716" s="24">
        <v>68587</v>
      </c>
      <c r="K716" s="25">
        <v>3</v>
      </c>
    </row>
    <row r="717" spans="1:11" ht="14.25" x14ac:dyDescent="0.45">
      <c r="A717" s="8" t="s">
        <v>647</v>
      </c>
      <c r="B717" s="20" t="s">
        <v>46</v>
      </c>
      <c r="C717" s="8" t="s">
        <v>670</v>
      </c>
      <c r="D717" s="21">
        <v>879004558</v>
      </c>
      <c r="E717" s="21">
        <v>9194557504</v>
      </c>
      <c r="F717" s="8" t="s">
        <v>29</v>
      </c>
      <c r="G717" s="198">
        <v>40172</v>
      </c>
      <c r="H717" s="23">
        <f t="shared" ca="1" si="11"/>
        <v>10</v>
      </c>
      <c r="I717" s="23" t="s">
        <v>23</v>
      </c>
      <c r="J717" s="24">
        <v>24775</v>
      </c>
      <c r="K717" s="25">
        <v>5</v>
      </c>
    </row>
    <row r="718" spans="1:11" ht="14.25" x14ac:dyDescent="0.45">
      <c r="A718" s="8" t="s">
        <v>174</v>
      </c>
      <c r="B718" s="20" t="s">
        <v>46</v>
      </c>
      <c r="C718" s="8" t="s">
        <v>670</v>
      </c>
      <c r="D718" s="21">
        <v>800005434</v>
      </c>
      <c r="E718" s="21">
        <v>2525821616</v>
      </c>
      <c r="F718" s="8" t="s">
        <v>22</v>
      </c>
      <c r="G718" s="198">
        <v>40210</v>
      </c>
      <c r="H718" s="23">
        <f t="shared" ca="1" si="11"/>
        <v>10</v>
      </c>
      <c r="I718" s="23" t="s">
        <v>55</v>
      </c>
      <c r="J718" s="24">
        <v>71899</v>
      </c>
      <c r="K718" s="25">
        <v>1</v>
      </c>
    </row>
    <row r="719" spans="1:11" ht="14.25" x14ac:dyDescent="0.45">
      <c r="A719" s="8" t="s">
        <v>416</v>
      </c>
      <c r="B719" s="20" t="s">
        <v>46</v>
      </c>
      <c r="C719" s="8" t="s">
        <v>670</v>
      </c>
      <c r="D719" s="21">
        <v>212008012</v>
      </c>
      <c r="E719" s="21">
        <v>2526860208</v>
      </c>
      <c r="F719" s="8" t="s">
        <v>22</v>
      </c>
      <c r="G719" s="198">
        <v>40221</v>
      </c>
      <c r="H719" s="23">
        <f t="shared" ca="1" si="11"/>
        <v>10</v>
      </c>
      <c r="I719" s="23" t="s">
        <v>23</v>
      </c>
      <c r="J719" s="24">
        <v>90806</v>
      </c>
      <c r="K719" s="25">
        <v>4</v>
      </c>
    </row>
    <row r="720" spans="1:11" ht="14.25" x14ac:dyDescent="0.45">
      <c r="A720" s="8" t="s">
        <v>441</v>
      </c>
      <c r="B720" s="20" t="s">
        <v>27</v>
      </c>
      <c r="C720" s="8" t="s">
        <v>670</v>
      </c>
      <c r="D720" s="21">
        <v>759001070</v>
      </c>
      <c r="E720" s="21">
        <v>2525402828</v>
      </c>
      <c r="F720" s="8" t="s">
        <v>22</v>
      </c>
      <c r="G720" s="198">
        <v>40263</v>
      </c>
      <c r="H720" s="23">
        <f t="shared" ca="1" si="11"/>
        <v>10</v>
      </c>
      <c r="I720" s="23" t="s">
        <v>53</v>
      </c>
      <c r="J720" s="24">
        <v>113342</v>
      </c>
      <c r="K720" s="25">
        <v>2</v>
      </c>
    </row>
    <row r="721" spans="1:11" ht="14.25" x14ac:dyDescent="0.45">
      <c r="A721" s="8" t="s">
        <v>418</v>
      </c>
      <c r="B721" s="20" t="s">
        <v>37</v>
      </c>
      <c r="C721" s="8" t="s">
        <v>670</v>
      </c>
      <c r="D721" s="21">
        <v>592009648</v>
      </c>
      <c r="E721" s="21">
        <v>9191797370</v>
      </c>
      <c r="F721" s="8" t="s">
        <v>33</v>
      </c>
      <c r="G721" s="198">
        <v>40319</v>
      </c>
      <c r="H721" s="23">
        <f t="shared" ca="1" si="11"/>
        <v>10</v>
      </c>
      <c r="J721" s="24">
        <v>111076</v>
      </c>
      <c r="K721" s="25">
        <v>5</v>
      </c>
    </row>
    <row r="722" spans="1:11" ht="14.25" x14ac:dyDescent="0.45">
      <c r="A722" s="8" t="s">
        <v>651</v>
      </c>
      <c r="B722" s="20" t="s">
        <v>59</v>
      </c>
      <c r="C722" s="8" t="s">
        <v>670</v>
      </c>
      <c r="D722" s="21">
        <v>916004119</v>
      </c>
      <c r="E722" s="21">
        <v>2524907564</v>
      </c>
      <c r="F722" s="8" t="s">
        <v>33</v>
      </c>
      <c r="G722" s="198">
        <v>40353</v>
      </c>
      <c r="H722" s="23">
        <f t="shared" ca="1" si="11"/>
        <v>10</v>
      </c>
      <c r="J722" s="24">
        <v>40709</v>
      </c>
      <c r="K722" s="25">
        <v>5</v>
      </c>
    </row>
    <row r="723" spans="1:11" ht="14.25" x14ac:dyDescent="0.45">
      <c r="A723" s="8" t="s">
        <v>123</v>
      </c>
      <c r="B723" s="20" t="s">
        <v>37</v>
      </c>
      <c r="C723" s="8" t="s">
        <v>670</v>
      </c>
      <c r="D723" s="21">
        <v>971008623</v>
      </c>
      <c r="E723" s="21">
        <v>9194375399</v>
      </c>
      <c r="F723" s="8" t="s">
        <v>33</v>
      </c>
      <c r="G723" s="198">
        <v>40395</v>
      </c>
      <c r="H723" s="23">
        <f t="shared" ca="1" si="11"/>
        <v>10</v>
      </c>
      <c r="J723" s="24">
        <v>36763</v>
      </c>
      <c r="K723" s="25">
        <v>3</v>
      </c>
    </row>
    <row r="724" spans="1:11" ht="14.25" x14ac:dyDescent="0.45">
      <c r="A724" s="8" t="s">
        <v>576</v>
      </c>
      <c r="B724" s="20" t="s">
        <v>37</v>
      </c>
      <c r="C724" s="8" t="s">
        <v>670</v>
      </c>
      <c r="D724" s="21">
        <v>626008632</v>
      </c>
      <c r="E724" s="21">
        <v>2526412482</v>
      </c>
      <c r="F724" s="8" t="s">
        <v>33</v>
      </c>
      <c r="G724" s="198">
        <v>40707</v>
      </c>
      <c r="H724" s="23">
        <f t="shared" ca="1" si="11"/>
        <v>9</v>
      </c>
      <c r="J724" s="24">
        <v>70690</v>
      </c>
      <c r="K724" s="25">
        <v>4</v>
      </c>
    </row>
    <row r="725" spans="1:11" ht="14.25" x14ac:dyDescent="0.45">
      <c r="A725" s="8" t="s">
        <v>760</v>
      </c>
      <c r="B725" s="20" t="s">
        <v>27</v>
      </c>
      <c r="C725" s="8" t="s">
        <v>670</v>
      </c>
      <c r="D725" s="21">
        <v>120001975</v>
      </c>
      <c r="E725" s="21">
        <v>2521789943</v>
      </c>
      <c r="F725" s="8" t="s">
        <v>22</v>
      </c>
      <c r="G725" s="198">
        <v>40749</v>
      </c>
      <c r="H725" s="23">
        <f t="shared" ca="1" si="11"/>
        <v>9</v>
      </c>
      <c r="I725" s="23" t="s">
        <v>55</v>
      </c>
      <c r="J725" s="24">
        <v>86832</v>
      </c>
      <c r="K725" s="25">
        <v>2</v>
      </c>
    </row>
    <row r="726" spans="1:11" ht="14.25" x14ac:dyDescent="0.45">
      <c r="A726" s="8" t="s">
        <v>64</v>
      </c>
      <c r="B726" s="20" t="s">
        <v>46</v>
      </c>
      <c r="C726" s="8" t="s">
        <v>670</v>
      </c>
      <c r="D726" s="21">
        <v>177004163</v>
      </c>
      <c r="E726" s="21">
        <v>2527091949</v>
      </c>
      <c r="F726" s="8" t="s">
        <v>22</v>
      </c>
      <c r="G726" s="198">
        <v>41064</v>
      </c>
      <c r="H726" s="23">
        <f t="shared" ca="1" si="11"/>
        <v>8</v>
      </c>
      <c r="I726" s="23" t="s">
        <v>53</v>
      </c>
      <c r="J726" s="24">
        <v>69134</v>
      </c>
      <c r="K726" s="25">
        <v>3</v>
      </c>
    </row>
    <row r="727" spans="1:11" ht="14.25" x14ac:dyDescent="0.45">
      <c r="A727" s="8" t="s">
        <v>347</v>
      </c>
      <c r="B727" s="20" t="s">
        <v>46</v>
      </c>
      <c r="C727" s="8" t="s">
        <v>670</v>
      </c>
      <c r="D727" s="21">
        <v>862008919</v>
      </c>
      <c r="E727" s="21">
        <v>2522780847</v>
      </c>
      <c r="F727" s="8" t="s">
        <v>22</v>
      </c>
      <c r="G727" s="198">
        <v>41582</v>
      </c>
      <c r="H727" s="23">
        <f t="shared" ca="1" si="11"/>
        <v>6</v>
      </c>
      <c r="I727" s="23" t="s">
        <v>42</v>
      </c>
      <c r="J727" s="24">
        <v>69523</v>
      </c>
      <c r="K727" s="25">
        <v>4</v>
      </c>
    </row>
    <row r="728" spans="1:11" ht="14.25" x14ac:dyDescent="0.45">
      <c r="A728" s="8" t="s">
        <v>348</v>
      </c>
      <c r="B728" s="20" t="s">
        <v>20</v>
      </c>
      <c r="C728" s="8" t="s">
        <v>670</v>
      </c>
      <c r="D728" s="21">
        <v>683000378</v>
      </c>
      <c r="E728" s="21">
        <v>9196259106</v>
      </c>
      <c r="F728" s="8" t="s">
        <v>22</v>
      </c>
      <c r="G728" s="198">
        <v>41601</v>
      </c>
      <c r="H728" s="23">
        <f t="shared" ca="1" si="11"/>
        <v>6</v>
      </c>
      <c r="I728" s="23" t="s">
        <v>53</v>
      </c>
      <c r="J728" s="24">
        <v>117130</v>
      </c>
      <c r="K728" s="25">
        <v>2</v>
      </c>
    </row>
    <row r="729" spans="1:11" ht="14.25" x14ac:dyDescent="0.45">
      <c r="A729" s="8" t="s">
        <v>131</v>
      </c>
      <c r="B729" s="20" t="s">
        <v>52</v>
      </c>
      <c r="C729" s="8" t="s">
        <v>670</v>
      </c>
      <c r="D729" s="21">
        <v>723006626</v>
      </c>
      <c r="E729" s="21">
        <v>2525399385</v>
      </c>
      <c r="F729" s="8" t="s">
        <v>33</v>
      </c>
      <c r="G729" s="198">
        <v>41692</v>
      </c>
      <c r="H729" s="23">
        <f t="shared" ca="1" si="11"/>
        <v>6</v>
      </c>
      <c r="J729" s="24">
        <v>47347</v>
      </c>
      <c r="K729" s="25">
        <v>3</v>
      </c>
    </row>
    <row r="730" spans="1:11" ht="14.25" x14ac:dyDescent="0.45">
      <c r="A730" s="8" t="s">
        <v>452</v>
      </c>
      <c r="B730" s="20" t="s">
        <v>27</v>
      </c>
      <c r="C730" s="8" t="s">
        <v>670</v>
      </c>
      <c r="D730" s="21">
        <v>688009770</v>
      </c>
      <c r="E730" s="21">
        <v>9192416398</v>
      </c>
      <c r="F730" s="8" t="s">
        <v>22</v>
      </c>
      <c r="G730" s="198">
        <v>41880</v>
      </c>
      <c r="H730" s="23">
        <f t="shared" ca="1" si="11"/>
        <v>5</v>
      </c>
      <c r="I730" s="23" t="s">
        <v>23</v>
      </c>
      <c r="J730" s="24">
        <v>64123</v>
      </c>
      <c r="K730" s="25">
        <v>2</v>
      </c>
    </row>
    <row r="731" spans="1:11" ht="14.25" x14ac:dyDescent="0.45">
      <c r="A731" s="8" t="s">
        <v>582</v>
      </c>
      <c r="B731" s="20" t="s">
        <v>20</v>
      </c>
      <c r="C731" s="8" t="s">
        <v>670</v>
      </c>
      <c r="D731" s="21">
        <v>502000266</v>
      </c>
      <c r="E731" s="21">
        <v>9197103200</v>
      </c>
      <c r="F731" s="8" t="s">
        <v>28</v>
      </c>
      <c r="G731" s="198">
        <v>41900</v>
      </c>
      <c r="H731" s="23">
        <f t="shared" ca="1" si="11"/>
        <v>5</v>
      </c>
      <c r="J731" s="24">
        <v>53776</v>
      </c>
      <c r="K731" s="25">
        <v>2</v>
      </c>
    </row>
    <row r="732" spans="1:11" ht="14.25" x14ac:dyDescent="0.45">
      <c r="A732" s="8" t="s">
        <v>743</v>
      </c>
      <c r="B732" s="20" t="s">
        <v>52</v>
      </c>
      <c r="C732" s="8" t="s">
        <v>670</v>
      </c>
      <c r="D732" s="21">
        <v>276003359</v>
      </c>
      <c r="E732" s="21">
        <v>2522304625</v>
      </c>
      <c r="F732" s="8" t="s">
        <v>22</v>
      </c>
      <c r="G732" s="198">
        <v>42425</v>
      </c>
      <c r="H732" s="23">
        <f t="shared" ca="1" si="11"/>
        <v>4</v>
      </c>
      <c r="I732" s="23" t="s">
        <v>38</v>
      </c>
      <c r="J732" s="24">
        <v>36994</v>
      </c>
      <c r="K732" s="25">
        <v>2</v>
      </c>
    </row>
    <row r="733" spans="1:11" ht="14.25" x14ac:dyDescent="0.45">
      <c r="A733" s="8" t="s">
        <v>133</v>
      </c>
      <c r="B733" s="20" t="s">
        <v>46</v>
      </c>
      <c r="C733" s="8" t="s">
        <v>670</v>
      </c>
      <c r="D733" s="21">
        <v>771000153</v>
      </c>
      <c r="E733" s="21">
        <v>9196799516</v>
      </c>
      <c r="F733" s="8" t="s">
        <v>22</v>
      </c>
      <c r="G733" s="198">
        <v>42537</v>
      </c>
      <c r="H733" s="23">
        <f t="shared" ca="1" si="11"/>
        <v>4</v>
      </c>
      <c r="I733" s="23" t="s">
        <v>23</v>
      </c>
      <c r="J733" s="24">
        <v>35971</v>
      </c>
      <c r="K733" s="25">
        <v>3</v>
      </c>
    </row>
    <row r="734" spans="1:11" ht="14.25" x14ac:dyDescent="0.45">
      <c r="A734" s="8" t="s">
        <v>486</v>
      </c>
      <c r="B734" s="20" t="s">
        <v>52</v>
      </c>
      <c r="C734" s="8" t="s">
        <v>670</v>
      </c>
      <c r="D734" s="21">
        <v>230002897</v>
      </c>
      <c r="E734" s="21">
        <v>2525261239</v>
      </c>
      <c r="F734" s="8" t="s">
        <v>22</v>
      </c>
      <c r="G734" s="198">
        <v>42695</v>
      </c>
      <c r="H734" s="23">
        <f t="shared" ca="1" si="11"/>
        <v>3</v>
      </c>
      <c r="I734" s="23" t="s">
        <v>42</v>
      </c>
      <c r="J734" s="24">
        <v>99158</v>
      </c>
      <c r="K734" s="25">
        <v>2</v>
      </c>
    </row>
    <row r="735" spans="1:11" ht="14.25" x14ac:dyDescent="0.45">
      <c r="A735" s="8" t="s">
        <v>150</v>
      </c>
      <c r="B735" s="20" t="s">
        <v>52</v>
      </c>
      <c r="C735" s="8" t="s">
        <v>670</v>
      </c>
      <c r="D735" s="21">
        <v>843009208</v>
      </c>
      <c r="E735" s="21">
        <v>9198631557</v>
      </c>
      <c r="F735" s="8" t="s">
        <v>29</v>
      </c>
      <c r="G735" s="198">
        <v>42789</v>
      </c>
      <c r="H735" s="23">
        <f t="shared" ca="1" si="11"/>
        <v>3</v>
      </c>
      <c r="I735" s="23" t="s">
        <v>55</v>
      </c>
      <c r="J735" s="24">
        <v>70675</v>
      </c>
      <c r="K735" s="25">
        <v>5</v>
      </c>
    </row>
    <row r="736" spans="1:11" ht="14.25" x14ac:dyDescent="0.45">
      <c r="A736" s="8" t="s">
        <v>78</v>
      </c>
      <c r="B736" s="20" t="s">
        <v>20</v>
      </c>
      <c r="C736" s="8" t="s">
        <v>670</v>
      </c>
      <c r="D736" s="21">
        <v>210001464</v>
      </c>
      <c r="E736" s="21">
        <v>9198405552</v>
      </c>
      <c r="F736" s="8" t="s">
        <v>22</v>
      </c>
      <c r="G736" s="198">
        <v>42856</v>
      </c>
      <c r="H736" s="23">
        <f t="shared" ca="1" si="11"/>
        <v>3</v>
      </c>
      <c r="I736" s="23" t="s">
        <v>23</v>
      </c>
      <c r="J736" s="24">
        <v>114307</v>
      </c>
      <c r="K736" s="25">
        <v>5</v>
      </c>
    </row>
    <row r="737" spans="1:11" ht="14.25" x14ac:dyDescent="0.45">
      <c r="A737" s="8" t="s">
        <v>659</v>
      </c>
      <c r="B737" s="20" t="s">
        <v>52</v>
      </c>
      <c r="C737" s="8" t="s">
        <v>670</v>
      </c>
      <c r="D737" s="21">
        <v>651009482</v>
      </c>
      <c r="E737" s="21">
        <v>2523014821</v>
      </c>
      <c r="F737" s="8" t="s">
        <v>22</v>
      </c>
      <c r="G737" s="198">
        <v>42933</v>
      </c>
      <c r="H737" s="23">
        <f t="shared" ca="1" si="11"/>
        <v>3</v>
      </c>
      <c r="I737" s="23" t="s">
        <v>23</v>
      </c>
      <c r="J737" s="24">
        <v>32861</v>
      </c>
      <c r="K737" s="25">
        <v>5</v>
      </c>
    </row>
    <row r="738" spans="1:11" ht="14.25" x14ac:dyDescent="0.45">
      <c r="A738" s="8" t="s">
        <v>354</v>
      </c>
      <c r="B738" s="20" t="s">
        <v>20</v>
      </c>
      <c r="C738" s="8" t="s">
        <v>670</v>
      </c>
      <c r="D738" s="21">
        <v>667005362</v>
      </c>
      <c r="E738" s="21">
        <v>2522952173</v>
      </c>
      <c r="F738" s="8" t="s">
        <v>33</v>
      </c>
      <c r="G738" s="198">
        <v>42982</v>
      </c>
      <c r="H738" s="23">
        <f t="shared" ca="1" si="11"/>
        <v>2</v>
      </c>
      <c r="J738" s="24">
        <v>123898</v>
      </c>
      <c r="K738" s="25">
        <v>5</v>
      </c>
    </row>
    <row r="739" spans="1:11" ht="14.25" x14ac:dyDescent="0.45">
      <c r="A739" s="8" t="s">
        <v>588</v>
      </c>
      <c r="B739" s="20" t="s">
        <v>46</v>
      </c>
      <c r="C739" s="8" t="s">
        <v>670</v>
      </c>
      <c r="D739" s="21">
        <v>458004969</v>
      </c>
      <c r="E739" s="21">
        <v>9196354278</v>
      </c>
      <c r="F739" s="8" t="s">
        <v>22</v>
      </c>
      <c r="G739" s="198">
        <v>42982</v>
      </c>
      <c r="H739" s="23">
        <f t="shared" ca="1" si="11"/>
        <v>2</v>
      </c>
      <c r="I739" s="23" t="s">
        <v>23</v>
      </c>
      <c r="J739" s="24">
        <v>118613</v>
      </c>
      <c r="K739" s="25">
        <v>5</v>
      </c>
    </row>
    <row r="740" spans="1:11" ht="14.25" x14ac:dyDescent="0.45">
      <c r="A740" s="8" t="s">
        <v>357</v>
      </c>
      <c r="B740" s="20" t="s">
        <v>59</v>
      </c>
      <c r="C740" s="8" t="s">
        <v>670</v>
      </c>
      <c r="D740" s="21">
        <v>964005290</v>
      </c>
      <c r="E740" s="21">
        <v>9197446192</v>
      </c>
      <c r="F740" s="8" t="s">
        <v>22</v>
      </c>
      <c r="G740" s="198">
        <v>43272</v>
      </c>
      <c r="H740" s="23">
        <f t="shared" ca="1" si="11"/>
        <v>2</v>
      </c>
      <c r="I740" s="23" t="s">
        <v>53</v>
      </c>
      <c r="J740" s="24">
        <v>50386</v>
      </c>
      <c r="K740" s="25">
        <v>3</v>
      </c>
    </row>
    <row r="741" spans="1:11" ht="14.25" x14ac:dyDescent="0.45">
      <c r="A741" s="8" t="s">
        <v>813</v>
      </c>
      <c r="B741" s="20" t="s">
        <v>46</v>
      </c>
      <c r="C741" s="8" t="s">
        <v>670</v>
      </c>
      <c r="D741" s="21">
        <v>794004501</v>
      </c>
      <c r="E741" s="21">
        <v>2525604891</v>
      </c>
      <c r="F741" s="8" t="s">
        <v>33</v>
      </c>
      <c r="G741" s="198">
        <v>43489</v>
      </c>
      <c r="H741" s="23">
        <f t="shared" ca="1" si="11"/>
        <v>1</v>
      </c>
      <c r="J741" s="24">
        <v>116250</v>
      </c>
      <c r="K741" s="25">
        <v>3</v>
      </c>
    </row>
    <row r="742" spans="1:11" ht="14.25" x14ac:dyDescent="0.45">
      <c r="A742" s="8" t="s">
        <v>749</v>
      </c>
      <c r="B742" s="20" t="s">
        <v>37</v>
      </c>
      <c r="C742" s="8" t="s">
        <v>670</v>
      </c>
      <c r="D742" s="21">
        <v>147003641</v>
      </c>
      <c r="E742" s="21">
        <v>9191657646</v>
      </c>
      <c r="F742" s="8" t="s">
        <v>33</v>
      </c>
      <c r="G742" s="198">
        <v>43588</v>
      </c>
      <c r="H742" s="23">
        <f t="shared" ca="1" si="11"/>
        <v>1</v>
      </c>
      <c r="J742" s="24">
        <v>68083</v>
      </c>
      <c r="K742" s="25">
        <v>1</v>
      </c>
    </row>
    <row r="743" spans="1:11" ht="14.25" x14ac:dyDescent="0.45">
      <c r="A743" s="8" t="s">
        <v>137</v>
      </c>
      <c r="B743" s="20" t="s">
        <v>46</v>
      </c>
      <c r="C743" s="8" t="s">
        <v>670</v>
      </c>
      <c r="D743" s="21">
        <v>717003282</v>
      </c>
      <c r="E743" s="21">
        <v>2522400087</v>
      </c>
      <c r="F743" s="8" t="s">
        <v>33</v>
      </c>
      <c r="G743" s="198">
        <v>43777</v>
      </c>
      <c r="H743" s="23">
        <f t="shared" ca="1" si="11"/>
        <v>0</v>
      </c>
      <c r="J743" s="24">
        <v>67061</v>
      </c>
      <c r="K743" s="25">
        <v>4</v>
      </c>
    </row>
    <row r="744" spans="1:11" ht="14.25" x14ac:dyDescent="0.45">
      <c r="A744" s="8" t="s">
        <v>359</v>
      </c>
      <c r="B744" s="20" t="s">
        <v>37</v>
      </c>
      <c r="C744" s="8" t="s">
        <v>670</v>
      </c>
      <c r="D744" s="21">
        <v>929004686</v>
      </c>
      <c r="E744" s="21">
        <v>9194483888</v>
      </c>
      <c r="F744" s="8" t="s">
        <v>22</v>
      </c>
      <c r="G744" s="198">
        <v>43790</v>
      </c>
      <c r="H744" s="23">
        <f t="shared" ca="1" si="11"/>
        <v>0</v>
      </c>
      <c r="I744" s="23" t="s">
        <v>53</v>
      </c>
      <c r="J744" s="24">
        <v>101851</v>
      </c>
      <c r="K744" s="25">
        <v>1</v>
      </c>
    </row>
    <row r="745" spans="1:11" ht="14.25" x14ac:dyDescent="0.45">
      <c r="A745" s="8" t="s">
        <v>446</v>
      </c>
      <c r="B745" s="20" t="s">
        <v>46</v>
      </c>
      <c r="C745" s="8" t="s">
        <v>670</v>
      </c>
      <c r="D745" s="21">
        <v>151002569</v>
      </c>
      <c r="E745" s="21">
        <v>2525202015</v>
      </c>
      <c r="F745" s="8" t="s">
        <v>33</v>
      </c>
      <c r="G745" s="198">
        <v>43817</v>
      </c>
      <c r="H745" s="23">
        <f t="shared" ca="1" si="11"/>
        <v>0</v>
      </c>
      <c r="J745" s="24">
        <v>79934</v>
      </c>
      <c r="K745" s="25">
        <v>3</v>
      </c>
    </row>
    <row r="746" spans="1:11" ht="14.25" x14ac:dyDescent="0.45">
      <c r="A746" s="8" t="s">
        <v>360</v>
      </c>
      <c r="B746" s="20" t="s">
        <v>46</v>
      </c>
      <c r="C746" s="8" t="s">
        <v>670</v>
      </c>
      <c r="D746" s="21">
        <v>121003068</v>
      </c>
      <c r="E746" s="21">
        <v>9196778600</v>
      </c>
      <c r="F746" s="8" t="s">
        <v>22</v>
      </c>
      <c r="G746" s="198">
        <v>43822</v>
      </c>
      <c r="H746" s="23">
        <f t="shared" ca="1" si="11"/>
        <v>0</v>
      </c>
      <c r="I746" s="23" t="s">
        <v>23</v>
      </c>
      <c r="J746" s="24">
        <v>66802</v>
      </c>
      <c r="K746" s="25">
        <v>5</v>
      </c>
    </row>
    <row r="747" spans="1:11" ht="14.25" x14ac:dyDescent="0.45">
      <c r="A747" s="8" t="s">
        <v>217</v>
      </c>
      <c r="B747" s="20" t="s">
        <v>59</v>
      </c>
      <c r="C747" s="8" t="s">
        <v>670</v>
      </c>
      <c r="D747" s="21">
        <v>671003263</v>
      </c>
      <c r="E747" s="21">
        <v>2526718651</v>
      </c>
      <c r="F747" s="8" t="s">
        <v>22</v>
      </c>
      <c r="G747" s="198">
        <v>43891</v>
      </c>
      <c r="H747" s="23">
        <f t="shared" ca="1" si="11"/>
        <v>0</v>
      </c>
      <c r="I747" s="23" t="s">
        <v>23</v>
      </c>
      <c r="J747" s="24">
        <v>124762</v>
      </c>
      <c r="K747" s="25">
        <v>3</v>
      </c>
    </row>
    <row r="748" spans="1:11" ht="14.25" x14ac:dyDescent="0.45">
      <c r="A748" s="8" t="s">
        <v>492</v>
      </c>
      <c r="B748" s="20" t="s">
        <v>27</v>
      </c>
      <c r="C748" s="8" t="s">
        <v>670</v>
      </c>
      <c r="D748" s="21">
        <v>995000510</v>
      </c>
      <c r="E748" s="21">
        <v>9191838930</v>
      </c>
      <c r="F748" s="8" t="s">
        <v>33</v>
      </c>
      <c r="G748" s="198">
        <v>43892</v>
      </c>
      <c r="H748" s="23">
        <f t="shared" ca="1" si="11"/>
        <v>0</v>
      </c>
      <c r="J748" s="24">
        <v>61906</v>
      </c>
      <c r="K748" s="25">
        <v>4</v>
      </c>
    </row>
    <row r="749" spans="1:11" ht="14.25" x14ac:dyDescent="0.45">
      <c r="A749" s="8" t="s">
        <v>492</v>
      </c>
      <c r="B749" s="20" t="s">
        <v>27</v>
      </c>
      <c r="C749" s="8" t="s">
        <v>670</v>
      </c>
      <c r="D749" s="21">
        <v>995000510</v>
      </c>
      <c r="E749" s="21">
        <v>9191838930</v>
      </c>
      <c r="F749" s="8" t="s">
        <v>33</v>
      </c>
      <c r="G749" s="198">
        <v>43892</v>
      </c>
      <c r="H749" s="23">
        <f t="shared" ca="1" si="11"/>
        <v>0</v>
      </c>
      <c r="J749" s="24">
        <v>61906</v>
      </c>
      <c r="K749" s="25">
        <v>4</v>
      </c>
    </row>
    <row r="750" spans="1:11" ht="14.25" x14ac:dyDescent="0.45">
      <c r="A750" s="8" t="s">
        <v>814</v>
      </c>
      <c r="B750" s="20" t="s">
        <v>59</v>
      </c>
      <c r="C750" s="8" t="s">
        <v>670</v>
      </c>
      <c r="D750" s="21">
        <v>308007457</v>
      </c>
      <c r="E750" s="21">
        <v>9192729524</v>
      </c>
      <c r="F750" s="8" t="s">
        <v>22</v>
      </c>
      <c r="G750" s="198">
        <v>43934</v>
      </c>
      <c r="H750" s="23">
        <f t="shared" ca="1" si="11"/>
        <v>0</v>
      </c>
      <c r="I750" s="23" t="s">
        <v>23</v>
      </c>
      <c r="J750" s="24">
        <v>33163</v>
      </c>
      <c r="K750" s="25">
        <v>4</v>
      </c>
    </row>
    <row r="751" spans="1:11" ht="14.25" x14ac:dyDescent="0.45">
      <c r="A751" s="8" t="s">
        <v>186</v>
      </c>
      <c r="B751" s="20" t="s">
        <v>59</v>
      </c>
      <c r="C751" s="8" t="s">
        <v>670</v>
      </c>
      <c r="D751" s="21">
        <v>159004851</v>
      </c>
      <c r="E751" s="21">
        <v>9194084456</v>
      </c>
      <c r="F751" s="8" t="s">
        <v>22</v>
      </c>
      <c r="G751" s="198">
        <v>43934</v>
      </c>
      <c r="H751" s="23">
        <f t="shared" ca="1" si="11"/>
        <v>0</v>
      </c>
      <c r="I751" s="23" t="s">
        <v>55</v>
      </c>
      <c r="J751" s="24">
        <v>57974</v>
      </c>
      <c r="K751" s="25">
        <v>5</v>
      </c>
    </row>
    <row r="752" spans="1:11" ht="14.25" x14ac:dyDescent="0.45">
      <c r="A752" s="8" t="s">
        <v>669</v>
      </c>
      <c r="B752" s="20" t="s">
        <v>20</v>
      </c>
      <c r="C752" s="8" t="s">
        <v>757</v>
      </c>
      <c r="D752" s="21">
        <v>776003797</v>
      </c>
      <c r="E752" s="21">
        <v>9193482736</v>
      </c>
      <c r="F752" s="8" t="s">
        <v>33</v>
      </c>
      <c r="G752" s="198">
        <v>36641</v>
      </c>
      <c r="H752" s="23">
        <f t="shared" ca="1" si="11"/>
        <v>20</v>
      </c>
      <c r="J752" s="24">
        <v>123134</v>
      </c>
      <c r="K752" s="25">
        <v>4</v>
      </c>
    </row>
    <row r="753" spans="1:13" ht="14.25" x14ac:dyDescent="0.45">
      <c r="A753" s="8" t="s">
        <v>189</v>
      </c>
      <c r="B753" s="20" t="s">
        <v>59</v>
      </c>
      <c r="C753" s="8" t="s">
        <v>757</v>
      </c>
      <c r="D753" s="21">
        <v>510000395</v>
      </c>
      <c r="E753" s="21">
        <v>9196690862</v>
      </c>
      <c r="F753" s="8" t="s">
        <v>22</v>
      </c>
      <c r="G753" s="198">
        <v>40245</v>
      </c>
      <c r="H753" s="23">
        <f t="shared" ca="1" si="11"/>
        <v>10</v>
      </c>
      <c r="I753" s="23" t="s">
        <v>23</v>
      </c>
      <c r="J753" s="24">
        <v>91685</v>
      </c>
      <c r="K753" s="25">
        <v>5</v>
      </c>
    </row>
    <row r="754" spans="1:13" ht="14.25" x14ac:dyDescent="0.45">
      <c r="A754" s="8" t="s">
        <v>390</v>
      </c>
      <c r="B754" s="20" t="s">
        <v>20</v>
      </c>
      <c r="C754" s="8" t="s">
        <v>757</v>
      </c>
      <c r="D754" s="21">
        <v>797005708</v>
      </c>
      <c r="E754" s="21">
        <v>9193578185</v>
      </c>
      <c r="F754" s="8" t="s">
        <v>22</v>
      </c>
      <c r="G754" s="198">
        <v>40327</v>
      </c>
      <c r="H754" s="23">
        <f t="shared" ca="1" si="11"/>
        <v>10</v>
      </c>
      <c r="I754" s="23" t="s">
        <v>55</v>
      </c>
      <c r="J754" s="24">
        <v>58579</v>
      </c>
      <c r="K754" s="25">
        <v>5</v>
      </c>
    </row>
    <row r="755" spans="1:13" ht="14.25" x14ac:dyDescent="0.45">
      <c r="A755" s="8" t="s">
        <v>726</v>
      </c>
      <c r="B755" s="20" t="s">
        <v>37</v>
      </c>
      <c r="C755" s="8" t="s">
        <v>757</v>
      </c>
      <c r="D755" s="21">
        <v>443006890</v>
      </c>
      <c r="E755" s="21">
        <v>2524411859</v>
      </c>
      <c r="F755" s="8" t="s">
        <v>22</v>
      </c>
      <c r="G755" s="198">
        <v>40938</v>
      </c>
      <c r="H755" s="23">
        <f t="shared" ca="1" si="11"/>
        <v>8</v>
      </c>
      <c r="I755" s="23" t="s">
        <v>53</v>
      </c>
      <c r="J755" s="24">
        <v>61632</v>
      </c>
      <c r="K755" s="25">
        <v>5</v>
      </c>
    </row>
    <row r="756" spans="1:13" ht="14.25" x14ac:dyDescent="0.45">
      <c r="A756" s="8" t="s">
        <v>84</v>
      </c>
      <c r="B756" s="20" t="s">
        <v>59</v>
      </c>
      <c r="C756" s="8" t="s">
        <v>757</v>
      </c>
      <c r="D756" s="21">
        <v>106009892</v>
      </c>
      <c r="E756" s="21">
        <v>9194436681</v>
      </c>
      <c r="F756" s="8" t="s">
        <v>33</v>
      </c>
      <c r="G756" s="198">
        <v>43973</v>
      </c>
      <c r="H756" s="23">
        <f t="shared" ca="1" si="11"/>
        <v>0</v>
      </c>
      <c r="J756" s="24">
        <v>95230</v>
      </c>
      <c r="K756" s="25">
        <v>4</v>
      </c>
    </row>
    <row r="757" spans="1:13" ht="14.25" x14ac:dyDescent="0.45">
      <c r="A757" s="8" t="s">
        <v>681</v>
      </c>
      <c r="B757" s="20" t="s">
        <v>46</v>
      </c>
      <c r="C757" s="8" t="s">
        <v>763</v>
      </c>
      <c r="D757" s="21">
        <v>183005788</v>
      </c>
      <c r="E757" s="21">
        <v>2521198851</v>
      </c>
      <c r="F757" s="8" t="s">
        <v>33</v>
      </c>
      <c r="G757" s="198">
        <v>37257</v>
      </c>
      <c r="H757" s="23">
        <f t="shared" ca="1" si="11"/>
        <v>18</v>
      </c>
      <c r="J757" s="24">
        <v>87494</v>
      </c>
      <c r="K757" s="25">
        <v>2</v>
      </c>
    </row>
    <row r="758" spans="1:13" ht="14.25" x14ac:dyDescent="0.45">
      <c r="A758" s="8" t="s">
        <v>633</v>
      </c>
      <c r="B758" s="20" t="s">
        <v>46</v>
      </c>
      <c r="C758" s="8" t="s">
        <v>763</v>
      </c>
      <c r="D758" s="21">
        <v>978002408</v>
      </c>
      <c r="E758" s="21">
        <v>9191888279</v>
      </c>
      <c r="F758" s="8" t="s">
        <v>33</v>
      </c>
      <c r="G758" s="198">
        <v>37779</v>
      </c>
      <c r="H758" s="23">
        <f t="shared" ca="1" si="11"/>
        <v>17</v>
      </c>
      <c r="J758" s="24">
        <v>93197</v>
      </c>
      <c r="K758" s="25">
        <v>5</v>
      </c>
    </row>
    <row r="759" spans="1:13" ht="14.25" x14ac:dyDescent="0.45">
      <c r="A759" s="8" t="s">
        <v>633</v>
      </c>
      <c r="B759" s="20" t="s">
        <v>46</v>
      </c>
      <c r="C759" s="8" t="s">
        <v>763</v>
      </c>
      <c r="D759" s="21">
        <v>978002408</v>
      </c>
      <c r="E759" s="21">
        <v>9191888279</v>
      </c>
      <c r="F759" s="8" t="s">
        <v>33</v>
      </c>
      <c r="G759" s="198">
        <v>37779</v>
      </c>
      <c r="H759" s="23">
        <f t="shared" ca="1" si="11"/>
        <v>17</v>
      </c>
      <c r="J759" s="24">
        <v>93197</v>
      </c>
      <c r="K759" s="25">
        <v>5</v>
      </c>
    </row>
    <row r="760" spans="1:13" ht="14.25" x14ac:dyDescent="0.45">
      <c r="A760" s="8" t="s">
        <v>283</v>
      </c>
      <c r="B760" s="20" t="s">
        <v>37</v>
      </c>
      <c r="C760" s="8" t="s">
        <v>763</v>
      </c>
      <c r="D760" s="21">
        <v>495002474</v>
      </c>
      <c r="E760" s="21">
        <v>9194137278</v>
      </c>
      <c r="F760" s="8" t="s">
        <v>29</v>
      </c>
      <c r="G760" s="198">
        <v>39811</v>
      </c>
      <c r="H760" s="23">
        <f t="shared" ca="1" si="11"/>
        <v>11</v>
      </c>
      <c r="I760" s="23" t="s">
        <v>23</v>
      </c>
      <c r="J760" s="24">
        <v>45000</v>
      </c>
      <c r="K760" s="25">
        <v>2</v>
      </c>
      <c r="M760" s="26"/>
    </row>
    <row r="761" spans="1:13" ht="14.25" x14ac:dyDescent="0.45">
      <c r="A761" s="8" t="s">
        <v>209</v>
      </c>
      <c r="B761" s="20" t="s">
        <v>27</v>
      </c>
      <c r="C761" s="8" t="s">
        <v>763</v>
      </c>
      <c r="D761" s="21">
        <v>383006821</v>
      </c>
      <c r="E761" s="21">
        <v>2524989537</v>
      </c>
      <c r="F761" s="8" t="s">
        <v>22</v>
      </c>
      <c r="G761" s="198">
        <v>43638</v>
      </c>
      <c r="H761" s="23">
        <f t="shared" ca="1" si="11"/>
        <v>1</v>
      </c>
      <c r="I761" s="23" t="s">
        <v>23</v>
      </c>
      <c r="J761" s="24">
        <v>67219</v>
      </c>
      <c r="K761" s="25">
        <v>1</v>
      </c>
      <c r="M761" s="26"/>
    </row>
    <row r="762" spans="1:13" ht="14.25" x14ac:dyDescent="0.45">
      <c r="A762" s="8" t="s">
        <v>815</v>
      </c>
      <c r="B762" s="20" t="s">
        <v>37</v>
      </c>
      <c r="C762" s="8" t="s">
        <v>763</v>
      </c>
      <c r="D762" s="21">
        <v>827007063</v>
      </c>
      <c r="E762" s="21">
        <v>2528873234</v>
      </c>
      <c r="F762" s="8" t="s">
        <v>28</v>
      </c>
      <c r="G762" s="198">
        <v>43797</v>
      </c>
      <c r="H762" s="23">
        <f t="shared" ca="1" si="11"/>
        <v>0</v>
      </c>
      <c r="J762" s="24">
        <v>27424</v>
      </c>
      <c r="K762" s="25">
        <v>1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742"/>
  <sheetViews>
    <sheetView zoomScale="145" zoomScaleNormal="145" zoomScalePageLayoutView="145" workbookViewId="0"/>
  </sheetViews>
  <sheetFormatPr defaultColWidth="9.1328125" defaultRowHeight="12.75" customHeight="1" x14ac:dyDescent="0.45"/>
  <cols>
    <col min="1" max="1" width="17.1328125" style="16" customWidth="1"/>
    <col min="2" max="2" width="8.265625" style="16" customWidth="1"/>
    <col min="3" max="3" width="11.86328125" style="192" customWidth="1"/>
    <col min="4" max="4" width="14" style="16" customWidth="1"/>
    <col min="5" max="5" width="11.1328125" style="127" bestFit="1" customWidth="1"/>
    <col min="6" max="6" width="6.59765625" style="16" customWidth="1"/>
    <col min="7" max="7" width="7.3984375" style="16" customWidth="1"/>
    <col min="8" max="8" width="10.3984375" style="16" customWidth="1"/>
    <col min="9" max="9" width="11.1328125" style="127" bestFit="1" customWidth="1"/>
    <col min="10" max="10" width="13.796875" style="16" bestFit="1" customWidth="1"/>
    <col min="11" max="11" width="11.1328125" style="16" customWidth="1"/>
    <col min="12" max="12" width="16.73046875" style="16" customWidth="1"/>
    <col min="13" max="13" width="3" style="16" customWidth="1"/>
    <col min="14" max="14" width="10" style="16" customWidth="1"/>
    <col min="15" max="16384" width="9.1328125" style="16"/>
  </cols>
  <sheetData>
    <row r="1" spans="1:14" ht="14.25" x14ac:dyDescent="0.45">
      <c r="A1" s="9" t="s">
        <v>0</v>
      </c>
      <c r="B1" s="9" t="s">
        <v>5</v>
      </c>
      <c r="C1" s="189" t="s">
        <v>3</v>
      </c>
      <c r="D1" s="190" t="s">
        <v>4</v>
      </c>
      <c r="E1" s="11" t="s">
        <v>6</v>
      </c>
      <c r="F1" s="12" t="s">
        <v>7</v>
      </c>
      <c r="G1" s="10" t="s">
        <v>8</v>
      </c>
      <c r="H1" s="14" t="s">
        <v>9</v>
      </c>
      <c r="I1" s="11" t="s">
        <v>816</v>
      </c>
      <c r="J1" s="10" t="s">
        <v>817</v>
      </c>
      <c r="K1" s="9" t="s">
        <v>10</v>
      </c>
      <c r="L1" s="8"/>
      <c r="M1" s="8">
        <v>1</v>
      </c>
      <c r="N1" s="8" t="s">
        <v>818</v>
      </c>
    </row>
    <row r="2" spans="1:14" ht="14.25" x14ac:dyDescent="0.45">
      <c r="A2" s="8" t="s">
        <v>454</v>
      </c>
      <c r="B2" s="191" t="s">
        <v>22</v>
      </c>
      <c r="C2" s="192">
        <v>547007157</v>
      </c>
      <c r="D2" s="193">
        <v>7054980674</v>
      </c>
      <c r="E2" s="136">
        <v>36768</v>
      </c>
      <c r="F2" s="23">
        <f t="shared" ref="F2:F65" ca="1" si="0">DATEDIF(E2,TODAY(),"Y")</f>
        <v>19</v>
      </c>
      <c r="G2" s="23" t="s">
        <v>42</v>
      </c>
      <c r="H2" s="23">
        <v>70239</v>
      </c>
      <c r="I2" s="136">
        <v>23703</v>
      </c>
      <c r="J2" s="8" t="str">
        <f t="shared" ref="J2:J65" si="1">VLOOKUP(MONTH(I2),M:N,2,0)</f>
        <v>November</v>
      </c>
      <c r="K2" s="194">
        <v>3</v>
      </c>
      <c r="L2" s="8"/>
      <c r="M2" s="8">
        <v>2</v>
      </c>
      <c r="N2" s="8" t="s">
        <v>819</v>
      </c>
    </row>
    <row r="3" spans="1:14" ht="14.25" x14ac:dyDescent="0.45">
      <c r="A3" s="8" t="s">
        <v>378</v>
      </c>
      <c r="B3" s="191" t="s">
        <v>22</v>
      </c>
      <c r="C3" s="192">
        <v>819840000</v>
      </c>
      <c r="D3" s="193">
        <v>3135013435</v>
      </c>
      <c r="E3" s="136">
        <v>42019</v>
      </c>
      <c r="F3" s="23">
        <f t="shared" ca="1" si="0"/>
        <v>5</v>
      </c>
      <c r="G3" s="23" t="s">
        <v>53</v>
      </c>
      <c r="H3" s="23">
        <v>79439</v>
      </c>
      <c r="I3" s="136">
        <v>25188</v>
      </c>
      <c r="J3" s="8" t="str">
        <f t="shared" si="1"/>
        <v>December</v>
      </c>
      <c r="K3" s="194">
        <v>3</v>
      </c>
      <c r="L3" s="8"/>
      <c r="M3" s="8">
        <v>3</v>
      </c>
      <c r="N3" s="8" t="s">
        <v>820</v>
      </c>
    </row>
    <row r="4" spans="1:14" ht="14.25" x14ac:dyDescent="0.45">
      <c r="A4" s="8" t="s">
        <v>669</v>
      </c>
      <c r="B4" s="191" t="s">
        <v>29</v>
      </c>
      <c r="C4" s="192">
        <v>666446332</v>
      </c>
      <c r="D4" s="193">
        <v>5013263708</v>
      </c>
      <c r="E4" s="136">
        <v>40369</v>
      </c>
      <c r="F4" s="23">
        <f t="shared" ca="1" si="0"/>
        <v>10</v>
      </c>
      <c r="G4" s="23" t="s">
        <v>55</v>
      </c>
      <c r="H4" s="23">
        <v>30127</v>
      </c>
      <c r="I4" s="136">
        <v>27799</v>
      </c>
      <c r="J4" s="8" t="str">
        <f t="shared" si="1"/>
        <v>February</v>
      </c>
      <c r="K4" s="194">
        <v>5</v>
      </c>
      <c r="L4" s="8"/>
      <c r="M4" s="8">
        <v>4</v>
      </c>
      <c r="N4" s="8" t="s">
        <v>821</v>
      </c>
    </row>
    <row r="5" spans="1:14" ht="14.25" x14ac:dyDescent="0.45">
      <c r="A5" s="8" t="s">
        <v>671</v>
      </c>
      <c r="B5" s="191" t="s">
        <v>22</v>
      </c>
      <c r="C5" s="192">
        <v>275780000</v>
      </c>
      <c r="D5" s="193">
        <v>7178824849</v>
      </c>
      <c r="E5" s="136">
        <v>41026</v>
      </c>
      <c r="F5" s="23">
        <f t="shared" ca="1" si="0"/>
        <v>8</v>
      </c>
      <c r="G5" s="23"/>
      <c r="H5" s="23">
        <v>57972</v>
      </c>
      <c r="I5" s="136">
        <v>29579</v>
      </c>
      <c r="J5" s="8" t="str">
        <f t="shared" si="1"/>
        <v>December</v>
      </c>
      <c r="K5" s="194">
        <v>1</v>
      </c>
      <c r="L5" s="8"/>
      <c r="M5" s="8">
        <v>5</v>
      </c>
      <c r="N5" s="8" t="s">
        <v>43</v>
      </c>
    </row>
    <row r="6" spans="1:14" ht="14.25" x14ac:dyDescent="0.45">
      <c r="A6" s="8" t="s">
        <v>187</v>
      </c>
      <c r="B6" s="191" t="s">
        <v>22</v>
      </c>
      <c r="C6" s="192">
        <v>406240000</v>
      </c>
      <c r="D6" s="193">
        <v>5153957018</v>
      </c>
      <c r="E6" s="136">
        <v>39278</v>
      </c>
      <c r="F6" s="23">
        <f t="shared" ca="1" si="0"/>
        <v>13</v>
      </c>
      <c r="G6" s="23"/>
      <c r="H6" s="23">
        <v>21823</v>
      </c>
      <c r="I6" s="136">
        <v>28782</v>
      </c>
      <c r="J6" s="8" t="str">
        <f t="shared" si="1"/>
        <v>October</v>
      </c>
      <c r="K6" s="194">
        <v>3</v>
      </c>
      <c r="L6" s="8"/>
      <c r="M6" s="8">
        <v>6</v>
      </c>
      <c r="N6" s="8" t="s">
        <v>822</v>
      </c>
    </row>
    <row r="7" spans="1:14" ht="14.25" x14ac:dyDescent="0.45">
      <c r="A7" s="8" t="s">
        <v>514</v>
      </c>
      <c r="B7" s="191" t="s">
        <v>33</v>
      </c>
      <c r="C7" s="192">
        <v>956005921</v>
      </c>
      <c r="D7" s="193">
        <v>9048591986</v>
      </c>
      <c r="E7" s="136">
        <v>38089</v>
      </c>
      <c r="F7" s="23">
        <f t="shared" ca="1" si="0"/>
        <v>16</v>
      </c>
      <c r="G7" s="23" t="s">
        <v>53</v>
      </c>
      <c r="H7" s="23">
        <v>32376</v>
      </c>
      <c r="I7" s="136">
        <v>25840</v>
      </c>
      <c r="J7" s="8" t="str">
        <f t="shared" si="1"/>
        <v>September</v>
      </c>
      <c r="K7" s="194">
        <v>4</v>
      </c>
      <c r="L7" s="8"/>
      <c r="M7" s="8">
        <v>7</v>
      </c>
      <c r="N7" s="8" t="s">
        <v>823</v>
      </c>
    </row>
    <row r="8" spans="1:14" ht="14.25" x14ac:dyDescent="0.45">
      <c r="A8" s="8" t="s">
        <v>756</v>
      </c>
      <c r="B8" s="191" t="s">
        <v>22</v>
      </c>
      <c r="C8" s="192">
        <v>666264734</v>
      </c>
      <c r="D8" s="193">
        <v>3172780847</v>
      </c>
      <c r="E8" s="136">
        <v>43589</v>
      </c>
      <c r="F8" s="23">
        <f t="shared" ca="1" si="0"/>
        <v>1</v>
      </c>
      <c r="G8" s="23" t="s">
        <v>23</v>
      </c>
      <c r="H8" s="23">
        <v>49545</v>
      </c>
      <c r="I8" s="136">
        <v>30379</v>
      </c>
      <c r="J8" s="8" t="str">
        <f t="shared" si="1"/>
        <v>March</v>
      </c>
      <c r="K8" s="194">
        <v>1</v>
      </c>
      <c r="L8" s="8"/>
      <c r="M8" s="8">
        <v>8</v>
      </c>
      <c r="N8" s="8" t="s">
        <v>824</v>
      </c>
    </row>
    <row r="9" spans="1:14" ht="14.25" x14ac:dyDescent="0.45">
      <c r="A9" s="8" t="s">
        <v>672</v>
      </c>
      <c r="B9" s="191" t="s">
        <v>22</v>
      </c>
      <c r="C9" s="192">
        <v>596008951</v>
      </c>
      <c r="D9" s="193">
        <v>7096443692</v>
      </c>
      <c r="E9" s="136">
        <v>43748</v>
      </c>
      <c r="F9" s="23">
        <f t="shared" ca="1" si="0"/>
        <v>0</v>
      </c>
      <c r="G9" s="23"/>
      <c r="H9" s="23">
        <v>29601</v>
      </c>
      <c r="I9" s="136">
        <v>27503</v>
      </c>
      <c r="J9" s="8" t="str">
        <f t="shared" si="1"/>
        <v>April</v>
      </c>
      <c r="K9" s="194">
        <v>3</v>
      </c>
      <c r="L9" s="8"/>
      <c r="M9" s="8">
        <v>9</v>
      </c>
      <c r="N9" s="8" t="s">
        <v>825</v>
      </c>
    </row>
    <row r="10" spans="1:14" ht="14.25" x14ac:dyDescent="0.45">
      <c r="A10" s="8" t="s">
        <v>380</v>
      </c>
      <c r="B10" s="191" t="s">
        <v>28</v>
      </c>
      <c r="C10" s="192">
        <v>387110000</v>
      </c>
      <c r="D10" s="193">
        <v>6143575849</v>
      </c>
      <c r="E10" s="136">
        <v>39601</v>
      </c>
      <c r="F10" s="23">
        <f t="shared" ca="1" si="0"/>
        <v>12</v>
      </c>
      <c r="G10" s="23"/>
      <c r="H10" s="23">
        <v>27095</v>
      </c>
      <c r="I10" s="136">
        <v>28580</v>
      </c>
      <c r="J10" s="8" t="str">
        <f t="shared" si="1"/>
        <v>March</v>
      </c>
      <c r="K10" s="194">
        <v>4</v>
      </c>
      <c r="L10" s="8"/>
      <c r="M10" s="8">
        <v>10</v>
      </c>
      <c r="N10" s="8" t="s">
        <v>826</v>
      </c>
    </row>
    <row r="11" spans="1:14" ht="14.25" x14ac:dyDescent="0.45">
      <c r="A11" s="8" t="s">
        <v>229</v>
      </c>
      <c r="B11" s="191" t="s">
        <v>22</v>
      </c>
      <c r="C11" s="192">
        <v>945008642</v>
      </c>
      <c r="D11" s="193">
        <v>4157838614</v>
      </c>
      <c r="E11" s="136">
        <v>36916</v>
      </c>
      <c r="F11" s="23">
        <f t="shared" ca="1" si="0"/>
        <v>19</v>
      </c>
      <c r="G11" s="23"/>
      <c r="H11" s="23">
        <v>30501</v>
      </c>
      <c r="I11" s="136">
        <v>24998</v>
      </c>
      <c r="J11" s="8" t="str">
        <f t="shared" si="1"/>
        <v>June</v>
      </c>
      <c r="K11" s="194">
        <v>3</v>
      </c>
      <c r="L11" s="8"/>
      <c r="M11" s="8">
        <v>11</v>
      </c>
      <c r="N11" s="8" t="s">
        <v>827</v>
      </c>
    </row>
    <row r="12" spans="1:14" ht="14.25" x14ac:dyDescent="0.45">
      <c r="A12" s="8" t="s">
        <v>828</v>
      </c>
      <c r="B12" s="191" t="s">
        <v>33</v>
      </c>
      <c r="C12" s="192">
        <v>443620000</v>
      </c>
      <c r="D12" s="193">
        <v>5127491979</v>
      </c>
      <c r="E12" s="136">
        <v>39467</v>
      </c>
      <c r="F12" s="23">
        <f t="shared" ca="1" si="0"/>
        <v>12</v>
      </c>
      <c r="G12" s="23" t="s">
        <v>23</v>
      </c>
      <c r="H12" s="23">
        <v>81502</v>
      </c>
      <c r="I12" s="136">
        <v>25264</v>
      </c>
      <c r="J12" s="8" t="str">
        <f t="shared" si="1"/>
        <v>March</v>
      </c>
      <c r="K12" s="194">
        <v>1</v>
      </c>
      <c r="L12" s="8"/>
      <c r="M12" s="8">
        <v>12</v>
      </c>
      <c r="N12" s="8" t="s">
        <v>829</v>
      </c>
    </row>
    <row r="13" spans="1:14" ht="14.25" x14ac:dyDescent="0.45">
      <c r="A13" s="8" t="s">
        <v>86</v>
      </c>
      <c r="B13" s="191" t="s">
        <v>22</v>
      </c>
      <c r="C13" s="192">
        <v>355003996</v>
      </c>
      <c r="D13" s="193">
        <v>5142639452</v>
      </c>
      <c r="E13" s="136">
        <v>36615</v>
      </c>
      <c r="F13" s="23">
        <f t="shared" ca="1" si="0"/>
        <v>20</v>
      </c>
      <c r="G13" s="23" t="s">
        <v>38</v>
      </c>
      <c r="H13" s="23">
        <v>59103</v>
      </c>
      <c r="I13" s="136">
        <v>20154</v>
      </c>
      <c r="J13" s="8" t="str">
        <f t="shared" si="1"/>
        <v>March</v>
      </c>
      <c r="K13" s="194">
        <v>4</v>
      </c>
      <c r="L13" s="8"/>
      <c r="M13" s="8"/>
      <c r="N13" s="8"/>
    </row>
    <row r="14" spans="1:14" ht="14.25" x14ac:dyDescent="0.45">
      <c r="A14" s="8" t="s">
        <v>19</v>
      </c>
      <c r="B14" s="191" t="s">
        <v>28</v>
      </c>
      <c r="C14" s="192">
        <v>306001172</v>
      </c>
      <c r="D14" s="193">
        <v>4086778600</v>
      </c>
      <c r="E14" s="136">
        <v>43043</v>
      </c>
      <c r="F14" s="23">
        <f t="shared" ca="1" si="0"/>
        <v>2</v>
      </c>
      <c r="G14" s="23"/>
      <c r="H14" s="23">
        <v>17911</v>
      </c>
      <c r="I14" s="136">
        <v>29692</v>
      </c>
      <c r="J14" s="8" t="str">
        <f t="shared" si="1"/>
        <v>April</v>
      </c>
      <c r="K14" s="194">
        <v>4</v>
      </c>
      <c r="L14" s="8"/>
      <c r="M14" s="8"/>
      <c r="N14" s="8"/>
    </row>
    <row r="15" spans="1:14" ht="14.25" x14ac:dyDescent="0.45">
      <c r="A15" s="8" t="s">
        <v>456</v>
      </c>
      <c r="B15" s="191" t="s">
        <v>28</v>
      </c>
      <c r="C15" s="192">
        <v>159007303</v>
      </c>
      <c r="D15" s="193">
        <v>8166446519</v>
      </c>
      <c r="E15" s="136">
        <v>39157</v>
      </c>
      <c r="F15" s="23">
        <f t="shared" ca="1" si="0"/>
        <v>13</v>
      </c>
      <c r="G15" s="23"/>
      <c r="H15" s="23">
        <v>34437</v>
      </c>
      <c r="I15" s="136">
        <v>27821</v>
      </c>
      <c r="J15" s="8" t="str">
        <f t="shared" si="1"/>
        <v>March</v>
      </c>
      <c r="K15" s="194">
        <v>5</v>
      </c>
      <c r="L15" s="8"/>
      <c r="M15" s="8"/>
      <c r="N15" s="8"/>
    </row>
    <row r="16" spans="1:14" ht="14.25" x14ac:dyDescent="0.45">
      <c r="A16" s="8" t="s">
        <v>497</v>
      </c>
      <c r="B16" s="191" t="s">
        <v>33</v>
      </c>
      <c r="C16" s="192">
        <v>666404939</v>
      </c>
      <c r="D16" s="193">
        <v>7173383207</v>
      </c>
      <c r="E16" s="136">
        <v>39656</v>
      </c>
      <c r="F16" s="23">
        <f t="shared" ca="1" si="0"/>
        <v>12</v>
      </c>
      <c r="G16" s="23" t="s">
        <v>53</v>
      </c>
      <c r="H16" s="23">
        <v>42626</v>
      </c>
      <c r="I16" s="136">
        <v>28459</v>
      </c>
      <c r="J16" s="8" t="str">
        <f t="shared" si="1"/>
        <v>November</v>
      </c>
      <c r="K16" s="194">
        <v>1</v>
      </c>
      <c r="L16" s="8"/>
      <c r="M16" s="8"/>
      <c r="N16" s="8"/>
    </row>
    <row r="17" spans="1:14" ht="14.25" x14ac:dyDescent="0.45">
      <c r="A17" s="8" t="s">
        <v>189</v>
      </c>
      <c r="B17" s="191" t="s">
        <v>28</v>
      </c>
      <c r="C17" s="192">
        <v>172009036</v>
      </c>
      <c r="D17" s="193">
        <v>4025509796</v>
      </c>
      <c r="E17" s="136">
        <v>40980</v>
      </c>
      <c r="F17" s="23">
        <f t="shared" ca="1" si="0"/>
        <v>8</v>
      </c>
      <c r="G17" s="23" t="s">
        <v>53</v>
      </c>
      <c r="H17" s="23">
        <v>27356</v>
      </c>
      <c r="I17" s="136">
        <v>26930</v>
      </c>
      <c r="J17" s="8" t="str">
        <f t="shared" si="1"/>
        <v>September</v>
      </c>
      <c r="K17" s="194">
        <v>5</v>
      </c>
      <c r="L17" s="8"/>
      <c r="M17" s="8"/>
      <c r="N17" s="8"/>
    </row>
    <row r="18" spans="1:14" ht="14.25" x14ac:dyDescent="0.45">
      <c r="A18" s="8" t="s">
        <v>231</v>
      </c>
      <c r="B18" s="191" t="s">
        <v>33</v>
      </c>
      <c r="C18" s="192">
        <v>881890000</v>
      </c>
      <c r="D18" s="193">
        <v>5081376854</v>
      </c>
      <c r="E18" s="136">
        <v>40545</v>
      </c>
      <c r="F18" s="23">
        <f t="shared" ca="1" si="0"/>
        <v>9</v>
      </c>
      <c r="G18" s="23" t="s">
        <v>55</v>
      </c>
      <c r="H18" s="23">
        <v>53987</v>
      </c>
      <c r="I18" s="136">
        <v>24305</v>
      </c>
      <c r="J18" s="8" t="str">
        <f t="shared" si="1"/>
        <v>July</v>
      </c>
      <c r="K18" s="194">
        <v>4</v>
      </c>
      <c r="L18" s="8"/>
      <c r="M18" s="8"/>
      <c r="N18" s="8"/>
    </row>
    <row r="19" spans="1:14" ht="14.25" x14ac:dyDescent="0.45">
      <c r="A19" s="8" t="s">
        <v>801</v>
      </c>
      <c r="B19" s="191" t="s">
        <v>22</v>
      </c>
      <c r="C19" s="192">
        <v>744005022</v>
      </c>
      <c r="D19" s="193">
        <v>8184075460</v>
      </c>
      <c r="E19" s="136">
        <v>39242</v>
      </c>
      <c r="F19" s="23">
        <f t="shared" ca="1" si="0"/>
        <v>13</v>
      </c>
      <c r="G19" s="23"/>
      <c r="H19" s="23">
        <v>37431</v>
      </c>
      <c r="I19" s="136">
        <v>25399</v>
      </c>
      <c r="J19" s="8" t="str">
        <f t="shared" si="1"/>
        <v>July</v>
      </c>
      <c r="K19" s="194">
        <v>5</v>
      </c>
      <c r="L19" s="8"/>
      <c r="M19" s="8"/>
      <c r="N19" s="8"/>
    </row>
    <row r="20" spans="1:14" ht="14.25" x14ac:dyDescent="0.45">
      <c r="A20" s="8" t="s">
        <v>427</v>
      </c>
      <c r="B20" s="191" t="s">
        <v>33</v>
      </c>
      <c r="C20" s="192">
        <v>855810000</v>
      </c>
      <c r="D20" s="193">
        <v>8152551469</v>
      </c>
      <c r="E20" s="136">
        <v>39853</v>
      </c>
      <c r="F20" s="23">
        <f t="shared" ca="1" si="0"/>
        <v>11</v>
      </c>
      <c r="G20" s="23"/>
      <c r="H20" s="23">
        <v>63055</v>
      </c>
      <c r="I20" s="136">
        <v>26172</v>
      </c>
      <c r="J20" s="8" t="str">
        <f t="shared" si="1"/>
        <v>August</v>
      </c>
      <c r="K20" s="194">
        <v>4</v>
      </c>
      <c r="L20" s="8"/>
      <c r="M20" s="8"/>
      <c r="N20" s="8"/>
    </row>
    <row r="21" spans="1:14" ht="14.25" x14ac:dyDescent="0.45">
      <c r="A21" s="8" t="s">
        <v>516</v>
      </c>
      <c r="B21" s="191" t="s">
        <v>33</v>
      </c>
      <c r="C21" s="192">
        <v>156001996</v>
      </c>
      <c r="D21" s="193">
        <v>5142042331</v>
      </c>
      <c r="E21" s="136">
        <v>42383</v>
      </c>
      <c r="F21" s="23">
        <f t="shared" ca="1" si="0"/>
        <v>4</v>
      </c>
      <c r="G21" s="23"/>
      <c r="H21" s="23">
        <v>33095</v>
      </c>
      <c r="I21" s="136">
        <v>30095</v>
      </c>
      <c r="J21" s="8" t="str">
        <f t="shared" si="1"/>
        <v>May</v>
      </c>
      <c r="K21" s="194">
        <v>4</v>
      </c>
      <c r="L21" s="8"/>
      <c r="M21" s="8"/>
      <c r="N21" s="8"/>
    </row>
    <row r="22" spans="1:14" ht="14.25" x14ac:dyDescent="0.45">
      <c r="A22" s="8" t="s">
        <v>517</v>
      </c>
      <c r="B22" s="191" t="s">
        <v>22</v>
      </c>
      <c r="C22" s="192">
        <v>206004960</v>
      </c>
      <c r="D22" s="193">
        <v>4017173558</v>
      </c>
      <c r="E22" s="136">
        <v>39165</v>
      </c>
      <c r="F22" s="23">
        <f t="shared" ca="1" si="0"/>
        <v>13</v>
      </c>
      <c r="G22" s="23"/>
      <c r="H22" s="23">
        <v>54422</v>
      </c>
      <c r="I22" s="136">
        <v>25348</v>
      </c>
      <c r="J22" s="8" t="str">
        <f t="shared" si="1"/>
        <v>May</v>
      </c>
      <c r="K22" s="194">
        <v>5</v>
      </c>
      <c r="L22" s="8"/>
      <c r="M22" s="8"/>
      <c r="N22" s="8"/>
    </row>
    <row r="23" spans="1:14" ht="14.25" x14ac:dyDescent="0.45">
      <c r="A23" s="8" t="s">
        <v>673</v>
      </c>
      <c r="B23" s="191" t="s">
        <v>33</v>
      </c>
      <c r="C23" s="192">
        <v>774920000</v>
      </c>
      <c r="D23" s="193">
        <v>2116299247</v>
      </c>
      <c r="E23" s="136">
        <v>37436</v>
      </c>
      <c r="F23" s="23">
        <f t="shared" ca="1" si="0"/>
        <v>18</v>
      </c>
      <c r="G23" s="23" t="s">
        <v>55</v>
      </c>
      <c r="H23" s="23">
        <v>55661</v>
      </c>
      <c r="I23" s="136">
        <v>23829</v>
      </c>
      <c r="J23" s="8" t="str">
        <f t="shared" si="1"/>
        <v>March</v>
      </c>
      <c r="K23" s="194">
        <v>4</v>
      </c>
      <c r="L23" s="8"/>
      <c r="M23" s="8"/>
      <c r="N23" s="8"/>
    </row>
    <row r="24" spans="1:14" ht="14.25" x14ac:dyDescent="0.45">
      <c r="A24" s="8" t="s">
        <v>674</v>
      </c>
      <c r="B24" s="191" t="s">
        <v>22</v>
      </c>
      <c r="C24" s="192">
        <v>428005568</v>
      </c>
      <c r="D24" s="193">
        <v>5021620909</v>
      </c>
      <c r="E24" s="136">
        <v>36586</v>
      </c>
      <c r="F24" s="23">
        <f t="shared" ca="1" si="0"/>
        <v>20</v>
      </c>
      <c r="G24" s="23" t="s">
        <v>42</v>
      </c>
      <c r="H24" s="23">
        <v>59973</v>
      </c>
      <c r="I24" s="136">
        <v>20244</v>
      </c>
      <c r="J24" s="8" t="str">
        <f t="shared" si="1"/>
        <v>June</v>
      </c>
      <c r="K24" s="194">
        <v>4</v>
      </c>
      <c r="L24" s="8"/>
      <c r="M24" s="8"/>
      <c r="N24" s="8"/>
    </row>
    <row r="25" spans="1:14" ht="14.25" x14ac:dyDescent="0.45">
      <c r="A25" s="8" t="s">
        <v>499</v>
      </c>
      <c r="B25" s="191" t="s">
        <v>29</v>
      </c>
      <c r="C25" s="192">
        <v>616001586</v>
      </c>
      <c r="D25" s="193">
        <v>3083451072</v>
      </c>
      <c r="E25" s="136">
        <v>38051</v>
      </c>
      <c r="F25" s="23">
        <f t="shared" ca="1" si="0"/>
        <v>16</v>
      </c>
      <c r="G25" s="23" t="s">
        <v>38</v>
      </c>
      <c r="H25" s="23">
        <v>15284</v>
      </c>
      <c r="I25" s="136">
        <v>22561</v>
      </c>
      <c r="J25" s="8" t="str">
        <f t="shared" si="1"/>
        <v>October</v>
      </c>
      <c r="K25" s="194">
        <v>4</v>
      </c>
      <c r="L25" s="8"/>
      <c r="M25" s="8"/>
      <c r="N25" s="8"/>
    </row>
    <row r="26" spans="1:14" ht="14.25" x14ac:dyDescent="0.45">
      <c r="A26" s="8" t="s">
        <v>600</v>
      </c>
      <c r="B26" s="191" t="s">
        <v>22</v>
      </c>
      <c r="C26" s="192">
        <v>642003345</v>
      </c>
      <c r="D26" s="193">
        <v>2038249735</v>
      </c>
      <c r="E26" s="136">
        <v>36687</v>
      </c>
      <c r="F26" s="23">
        <f t="shared" ca="1" si="0"/>
        <v>20</v>
      </c>
      <c r="G26" s="23" t="s">
        <v>53</v>
      </c>
      <c r="H26" s="23">
        <v>66933</v>
      </c>
      <c r="I26" s="136">
        <v>20323</v>
      </c>
      <c r="J26" s="8" t="str">
        <f t="shared" si="1"/>
        <v>August</v>
      </c>
      <c r="K26" s="194">
        <v>2</v>
      </c>
      <c r="L26" s="8"/>
      <c r="M26" s="8"/>
      <c r="N26" s="8"/>
    </row>
    <row r="27" spans="1:14" ht="14.25" x14ac:dyDescent="0.45">
      <c r="A27" s="8" t="s">
        <v>45</v>
      </c>
      <c r="B27" s="191" t="s">
        <v>22</v>
      </c>
      <c r="C27" s="192">
        <v>253390000</v>
      </c>
      <c r="D27" s="193">
        <v>7001517218</v>
      </c>
      <c r="E27" s="136">
        <v>40437</v>
      </c>
      <c r="F27" s="23">
        <f t="shared" ca="1" si="0"/>
        <v>9</v>
      </c>
      <c r="G27" s="23" t="s">
        <v>55</v>
      </c>
      <c r="H27" s="23">
        <v>21279</v>
      </c>
      <c r="I27" s="136">
        <v>25401</v>
      </c>
      <c r="J27" s="8" t="str">
        <f t="shared" si="1"/>
        <v>July</v>
      </c>
      <c r="K27" s="194">
        <v>3</v>
      </c>
      <c r="L27" s="8"/>
      <c r="M27" s="8"/>
      <c r="N27" s="8"/>
    </row>
    <row r="28" spans="1:14" ht="14.25" x14ac:dyDescent="0.45">
      <c r="A28" s="8" t="s">
        <v>232</v>
      </c>
      <c r="B28" s="191" t="s">
        <v>29</v>
      </c>
      <c r="C28" s="192">
        <v>154580000</v>
      </c>
      <c r="D28" s="193">
        <v>2112380636</v>
      </c>
      <c r="E28" s="136">
        <v>43647</v>
      </c>
      <c r="F28" s="23">
        <f t="shared" ca="1" si="0"/>
        <v>1</v>
      </c>
      <c r="G28" s="23" t="s">
        <v>53</v>
      </c>
      <c r="H28" s="23">
        <v>26264</v>
      </c>
      <c r="I28" s="136">
        <v>31314</v>
      </c>
      <c r="J28" s="8" t="str">
        <f t="shared" si="1"/>
        <v>September</v>
      </c>
      <c r="K28" s="194">
        <v>3</v>
      </c>
      <c r="L28" s="8"/>
      <c r="M28" s="8"/>
      <c r="N28" s="8"/>
    </row>
    <row r="29" spans="1:14" ht="14.25" x14ac:dyDescent="0.45">
      <c r="A29" s="8" t="s">
        <v>233</v>
      </c>
      <c r="B29" s="191" t="s">
        <v>22</v>
      </c>
      <c r="C29" s="192">
        <v>359006055</v>
      </c>
      <c r="D29" s="193">
        <v>3105990200</v>
      </c>
      <c r="E29" s="136">
        <v>43448</v>
      </c>
      <c r="F29" s="23">
        <f t="shared" ca="1" si="0"/>
        <v>1</v>
      </c>
      <c r="G29" s="23" t="s">
        <v>53</v>
      </c>
      <c r="H29" s="23">
        <v>31485</v>
      </c>
      <c r="I29" s="136">
        <v>32769</v>
      </c>
      <c r="J29" s="8" t="str">
        <f t="shared" si="1"/>
        <v>September</v>
      </c>
      <c r="K29" s="194">
        <v>1</v>
      </c>
      <c r="L29" s="8"/>
      <c r="M29" s="8"/>
      <c r="N29" s="8"/>
    </row>
    <row r="30" spans="1:14" ht="14.25" x14ac:dyDescent="0.45">
      <c r="A30" s="8" t="s">
        <v>518</v>
      </c>
      <c r="B30" s="191" t="s">
        <v>33</v>
      </c>
      <c r="C30" s="192">
        <v>666587824</v>
      </c>
      <c r="D30" s="193">
        <v>7006969994</v>
      </c>
      <c r="E30" s="136">
        <v>38969</v>
      </c>
      <c r="F30" s="23">
        <f t="shared" ca="1" si="0"/>
        <v>13</v>
      </c>
      <c r="G30" s="23"/>
      <c r="H30" s="23">
        <v>36675</v>
      </c>
      <c r="I30" s="136">
        <v>28408</v>
      </c>
      <c r="J30" s="8" t="str">
        <f t="shared" si="1"/>
        <v>October</v>
      </c>
      <c r="K30" s="194">
        <v>2</v>
      </c>
      <c r="L30" s="8"/>
      <c r="M30" s="8"/>
      <c r="N30" s="8"/>
    </row>
    <row r="31" spans="1:14" ht="14.25" x14ac:dyDescent="0.45">
      <c r="A31" s="8" t="s">
        <v>519</v>
      </c>
      <c r="B31" s="191" t="s">
        <v>29</v>
      </c>
      <c r="C31" s="192">
        <v>749005440</v>
      </c>
      <c r="D31" s="193">
        <v>6016245634</v>
      </c>
      <c r="E31" s="136">
        <v>38814</v>
      </c>
      <c r="F31" s="23">
        <f t="shared" ca="1" si="0"/>
        <v>14</v>
      </c>
      <c r="G31" s="23" t="s">
        <v>42</v>
      </c>
      <c r="H31" s="23">
        <v>34585</v>
      </c>
      <c r="I31" s="136">
        <v>22569</v>
      </c>
      <c r="J31" s="8" t="str">
        <f t="shared" si="1"/>
        <v>October</v>
      </c>
      <c r="K31" s="194">
        <v>5</v>
      </c>
      <c r="L31" s="8"/>
      <c r="M31" s="8"/>
      <c r="N31" s="8"/>
    </row>
    <row r="32" spans="1:14" ht="14.25" x14ac:dyDescent="0.45">
      <c r="A32" s="8" t="s">
        <v>675</v>
      </c>
      <c r="B32" s="191" t="s">
        <v>29</v>
      </c>
      <c r="C32" s="192">
        <v>666512873</v>
      </c>
      <c r="D32" s="193">
        <v>9074914916</v>
      </c>
      <c r="E32" s="136">
        <v>37879</v>
      </c>
      <c r="F32" s="23">
        <f t="shared" ca="1" si="0"/>
        <v>16</v>
      </c>
      <c r="G32" s="23" t="s">
        <v>42</v>
      </c>
      <c r="H32" s="23">
        <v>18319</v>
      </c>
      <c r="I32" s="136">
        <v>23156</v>
      </c>
      <c r="J32" s="8" t="str">
        <f t="shared" si="1"/>
        <v>May</v>
      </c>
      <c r="K32" s="194">
        <v>2</v>
      </c>
      <c r="L32" s="8"/>
      <c r="M32" s="8"/>
      <c r="N32" s="8"/>
    </row>
    <row r="33" spans="1:14" ht="14.25" x14ac:dyDescent="0.45">
      <c r="A33" s="8" t="s">
        <v>429</v>
      </c>
      <c r="B33" s="191" t="s">
        <v>29</v>
      </c>
      <c r="C33" s="192">
        <v>666714925</v>
      </c>
      <c r="D33" s="193">
        <v>4077135797</v>
      </c>
      <c r="E33" s="136">
        <v>39827</v>
      </c>
      <c r="F33" s="23">
        <f t="shared" ca="1" si="0"/>
        <v>11</v>
      </c>
      <c r="G33" s="23" t="s">
        <v>38</v>
      </c>
      <c r="H33" s="23">
        <v>17037</v>
      </c>
      <c r="I33" s="136">
        <v>28322</v>
      </c>
      <c r="J33" s="8" t="str">
        <f t="shared" si="1"/>
        <v>July</v>
      </c>
      <c r="K33" s="194">
        <v>4</v>
      </c>
      <c r="L33" s="8"/>
      <c r="M33" s="8"/>
      <c r="N33" s="8"/>
    </row>
    <row r="34" spans="1:14" ht="14.25" x14ac:dyDescent="0.45">
      <c r="A34" s="8" t="s">
        <v>234</v>
      </c>
      <c r="B34" s="191" t="s">
        <v>33</v>
      </c>
      <c r="C34" s="192">
        <v>827001685</v>
      </c>
      <c r="D34" s="193">
        <v>2095459665</v>
      </c>
      <c r="E34" s="136">
        <v>36645</v>
      </c>
      <c r="F34" s="23">
        <f t="shared" ca="1" si="0"/>
        <v>20</v>
      </c>
      <c r="G34" s="23" t="s">
        <v>55</v>
      </c>
      <c r="H34" s="23">
        <v>40591</v>
      </c>
      <c r="I34" s="136">
        <v>21762</v>
      </c>
      <c r="J34" s="8" t="str">
        <f t="shared" si="1"/>
        <v>July</v>
      </c>
      <c r="K34" s="194">
        <v>3</v>
      </c>
      <c r="L34" s="8"/>
      <c r="M34" s="8"/>
      <c r="N34" s="8"/>
    </row>
    <row r="35" spans="1:14" ht="14.25" x14ac:dyDescent="0.45">
      <c r="A35" s="8" t="s">
        <v>235</v>
      </c>
      <c r="B35" s="191" t="s">
        <v>22</v>
      </c>
      <c r="C35" s="192">
        <v>620001773</v>
      </c>
      <c r="D35" s="193">
        <v>7196169135</v>
      </c>
      <c r="E35" s="136">
        <v>39718</v>
      </c>
      <c r="F35" s="23">
        <f t="shared" ca="1" si="0"/>
        <v>11</v>
      </c>
      <c r="G35" s="23" t="s">
        <v>53</v>
      </c>
      <c r="H35" s="23">
        <v>53563</v>
      </c>
      <c r="I35" s="136">
        <v>23490</v>
      </c>
      <c r="J35" s="8" t="str">
        <f t="shared" si="1"/>
        <v>April</v>
      </c>
      <c r="K35" s="194">
        <v>5</v>
      </c>
      <c r="L35" s="8"/>
      <c r="M35" s="8"/>
      <c r="N35" s="8"/>
    </row>
    <row r="36" spans="1:14" ht="14.25" x14ac:dyDescent="0.45">
      <c r="A36" s="8" t="s">
        <v>520</v>
      </c>
      <c r="B36" s="191" t="s">
        <v>29</v>
      </c>
      <c r="C36" s="192">
        <v>666936066</v>
      </c>
      <c r="D36" s="193">
        <v>8064161772</v>
      </c>
      <c r="E36" s="136">
        <v>42825</v>
      </c>
      <c r="F36" s="23">
        <f t="shared" ca="1" si="0"/>
        <v>3</v>
      </c>
      <c r="G36" s="23"/>
      <c r="H36" s="23">
        <v>21655</v>
      </c>
      <c r="I36" s="136">
        <v>27680</v>
      </c>
      <c r="J36" s="8" t="str">
        <f t="shared" si="1"/>
        <v>October</v>
      </c>
      <c r="K36" s="194">
        <v>4</v>
      </c>
      <c r="L36" s="8"/>
      <c r="M36" s="8"/>
      <c r="N36" s="8"/>
    </row>
    <row r="37" spans="1:14" ht="14.25" x14ac:dyDescent="0.45">
      <c r="A37" s="8" t="s">
        <v>601</v>
      </c>
      <c r="B37" s="191" t="s">
        <v>22</v>
      </c>
      <c r="C37" s="192">
        <v>176001160</v>
      </c>
      <c r="D37" s="193">
        <v>3124652136</v>
      </c>
      <c r="E37" s="136">
        <v>37459</v>
      </c>
      <c r="F37" s="23">
        <f t="shared" ca="1" si="0"/>
        <v>18</v>
      </c>
      <c r="G37" s="23" t="s">
        <v>42</v>
      </c>
      <c r="H37" s="23">
        <v>33141</v>
      </c>
      <c r="I37" s="136">
        <v>24446</v>
      </c>
      <c r="J37" s="8" t="str">
        <f t="shared" si="1"/>
        <v>December</v>
      </c>
      <c r="K37" s="194">
        <v>4</v>
      </c>
      <c r="L37" s="8"/>
      <c r="M37" s="8"/>
      <c r="N37" s="8"/>
    </row>
    <row r="38" spans="1:14" ht="14.25" x14ac:dyDescent="0.45">
      <c r="A38" s="8" t="s">
        <v>236</v>
      </c>
      <c r="B38" s="191" t="s">
        <v>33</v>
      </c>
      <c r="C38" s="192">
        <v>155590000</v>
      </c>
      <c r="D38" s="193">
        <v>2161163627</v>
      </c>
      <c r="E38" s="136">
        <v>41123</v>
      </c>
      <c r="F38" s="23">
        <f t="shared" ca="1" si="0"/>
        <v>8</v>
      </c>
      <c r="G38" s="23"/>
      <c r="H38" s="23">
        <v>46967</v>
      </c>
      <c r="I38" s="136">
        <v>30725</v>
      </c>
      <c r="J38" s="8" t="str">
        <f t="shared" si="1"/>
        <v>February</v>
      </c>
      <c r="K38" s="194">
        <v>2</v>
      </c>
      <c r="L38" s="8"/>
      <c r="M38" s="8"/>
      <c r="N38" s="8"/>
    </row>
    <row r="39" spans="1:14" ht="14.25" x14ac:dyDescent="0.45">
      <c r="A39" s="8" t="s">
        <v>430</v>
      </c>
      <c r="B39" s="191" t="s">
        <v>33</v>
      </c>
      <c r="C39" s="192">
        <v>628007688</v>
      </c>
      <c r="D39" s="193">
        <v>7174627771</v>
      </c>
      <c r="E39" s="136">
        <v>37913</v>
      </c>
      <c r="F39" s="23">
        <f t="shared" ca="1" si="0"/>
        <v>16</v>
      </c>
      <c r="G39" s="23" t="s">
        <v>23</v>
      </c>
      <c r="H39" s="23">
        <v>30855</v>
      </c>
      <c r="I39" s="136">
        <v>24986</v>
      </c>
      <c r="J39" s="8" t="str">
        <f t="shared" si="1"/>
        <v>May</v>
      </c>
      <c r="K39" s="194">
        <v>1</v>
      </c>
      <c r="L39" s="8"/>
      <c r="M39" s="8"/>
      <c r="N39" s="8"/>
    </row>
    <row r="40" spans="1:14" ht="14.25" x14ac:dyDescent="0.45">
      <c r="A40" s="8" t="s">
        <v>237</v>
      </c>
      <c r="B40" s="191" t="s">
        <v>28</v>
      </c>
      <c r="C40" s="192">
        <v>666271622</v>
      </c>
      <c r="D40" s="193">
        <v>3097529714</v>
      </c>
      <c r="E40" s="136">
        <v>40214</v>
      </c>
      <c r="F40" s="23">
        <f t="shared" ca="1" si="0"/>
        <v>10</v>
      </c>
      <c r="G40" s="23" t="s">
        <v>23</v>
      </c>
      <c r="H40" s="23">
        <v>24202</v>
      </c>
      <c r="I40" s="136">
        <v>24654</v>
      </c>
      <c r="J40" s="8" t="str">
        <f t="shared" si="1"/>
        <v>July</v>
      </c>
      <c r="K40" s="194">
        <v>5</v>
      </c>
      <c r="L40" s="8"/>
      <c r="M40" s="8"/>
      <c r="N40" s="8"/>
    </row>
    <row r="41" spans="1:14" ht="14.25" x14ac:dyDescent="0.45">
      <c r="A41" s="8" t="s">
        <v>676</v>
      </c>
      <c r="B41" s="191" t="s">
        <v>33</v>
      </c>
      <c r="C41" s="192">
        <v>980004543</v>
      </c>
      <c r="D41" s="193">
        <v>3053906310</v>
      </c>
      <c r="E41" s="136">
        <v>39473</v>
      </c>
      <c r="F41" s="23">
        <f t="shared" ca="1" si="0"/>
        <v>12</v>
      </c>
      <c r="G41" s="23" t="s">
        <v>38</v>
      </c>
      <c r="H41" s="23">
        <v>42913</v>
      </c>
      <c r="I41" s="136">
        <v>28390</v>
      </c>
      <c r="J41" s="8" t="str">
        <f t="shared" si="1"/>
        <v>September</v>
      </c>
      <c r="K41" s="194">
        <v>2</v>
      </c>
      <c r="L41" s="8"/>
      <c r="M41" s="8"/>
      <c r="N41" s="8"/>
    </row>
    <row r="42" spans="1:14" ht="14.25" x14ac:dyDescent="0.45">
      <c r="A42" s="8" t="s">
        <v>143</v>
      </c>
      <c r="B42" s="191" t="s">
        <v>22</v>
      </c>
      <c r="C42" s="192">
        <v>913006138</v>
      </c>
      <c r="D42" s="193">
        <v>4085220001</v>
      </c>
      <c r="E42" s="136">
        <v>38860</v>
      </c>
      <c r="F42" s="23">
        <f t="shared" ca="1" si="0"/>
        <v>14</v>
      </c>
      <c r="G42" s="23" t="s">
        <v>23</v>
      </c>
      <c r="H42" s="23">
        <v>29160</v>
      </c>
      <c r="I42" s="136">
        <v>23481</v>
      </c>
      <c r="J42" s="8" t="str">
        <f t="shared" si="1"/>
        <v>April</v>
      </c>
      <c r="K42" s="194">
        <v>1</v>
      </c>
      <c r="L42" s="8"/>
      <c r="M42" s="8"/>
      <c r="N42" s="8"/>
    </row>
    <row r="43" spans="1:14" ht="14.25" x14ac:dyDescent="0.45">
      <c r="A43" s="8" t="s">
        <v>500</v>
      </c>
      <c r="B43" s="191" t="s">
        <v>29</v>
      </c>
      <c r="C43" s="192">
        <v>187003202</v>
      </c>
      <c r="D43" s="193">
        <v>2017577867</v>
      </c>
      <c r="E43" s="136">
        <v>36703</v>
      </c>
      <c r="F43" s="23">
        <f t="shared" ca="1" si="0"/>
        <v>20</v>
      </c>
      <c r="G43" s="23" t="s">
        <v>23</v>
      </c>
      <c r="H43" s="23">
        <v>16423</v>
      </c>
      <c r="I43" s="136">
        <v>20256</v>
      </c>
      <c r="J43" s="8" t="str">
        <f t="shared" si="1"/>
        <v>June</v>
      </c>
      <c r="K43" s="194">
        <v>1</v>
      </c>
      <c r="L43" s="8"/>
      <c r="M43" s="8"/>
      <c r="N43" s="8"/>
    </row>
    <row r="44" spans="1:14" ht="14.25" x14ac:dyDescent="0.45">
      <c r="A44" s="8" t="s">
        <v>238</v>
      </c>
      <c r="B44" s="191" t="s">
        <v>28</v>
      </c>
      <c r="C44" s="192">
        <v>953009895</v>
      </c>
      <c r="D44" s="193">
        <v>7184264889</v>
      </c>
      <c r="E44" s="136">
        <v>43646</v>
      </c>
      <c r="F44" s="23">
        <f t="shared" ca="1" si="0"/>
        <v>1</v>
      </c>
      <c r="G44" s="23"/>
      <c r="H44" s="23">
        <v>19037</v>
      </c>
      <c r="I44" s="136">
        <v>27034</v>
      </c>
      <c r="J44" s="8" t="str">
        <f t="shared" si="1"/>
        <v>January</v>
      </c>
      <c r="K44" s="194">
        <v>3</v>
      </c>
      <c r="L44" s="8"/>
      <c r="M44" s="8"/>
      <c r="N44" s="8"/>
    </row>
    <row r="45" spans="1:14" ht="14.25" x14ac:dyDescent="0.45">
      <c r="A45" s="8" t="s">
        <v>381</v>
      </c>
      <c r="B45" s="191" t="s">
        <v>33</v>
      </c>
      <c r="C45" s="192">
        <v>596002655</v>
      </c>
      <c r="D45" s="193">
        <v>5058256039</v>
      </c>
      <c r="E45" s="136">
        <v>37047</v>
      </c>
      <c r="F45" s="23">
        <f t="shared" ca="1" si="0"/>
        <v>19</v>
      </c>
      <c r="G45" s="23"/>
      <c r="H45" s="23">
        <v>35146</v>
      </c>
      <c r="I45" s="136">
        <v>22614</v>
      </c>
      <c r="J45" s="8" t="str">
        <f t="shared" si="1"/>
        <v>November</v>
      </c>
      <c r="K45" s="194">
        <v>4</v>
      </c>
      <c r="L45" s="8"/>
      <c r="M45" s="8"/>
      <c r="N45" s="8"/>
    </row>
    <row r="46" spans="1:14" ht="14.25" x14ac:dyDescent="0.45">
      <c r="A46" s="8" t="s">
        <v>431</v>
      </c>
      <c r="B46" s="191" t="s">
        <v>33</v>
      </c>
      <c r="C46" s="192">
        <v>928004781</v>
      </c>
      <c r="D46" s="193">
        <v>3046082608</v>
      </c>
      <c r="E46" s="136">
        <v>36408</v>
      </c>
      <c r="F46" s="23">
        <f t="shared" ca="1" si="0"/>
        <v>20</v>
      </c>
      <c r="G46" s="23" t="s">
        <v>38</v>
      </c>
      <c r="H46" s="23">
        <v>44015</v>
      </c>
      <c r="I46" s="136">
        <v>19592</v>
      </c>
      <c r="J46" s="8" t="str">
        <f t="shared" si="1"/>
        <v>August</v>
      </c>
      <c r="K46" s="194">
        <v>1</v>
      </c>
      <c r="L46" s="8"/>
      <c r="M46" s="8"/>
      <c r="N46" s="8"/>
    </row>
    <row r="47" spans="1:14" ht="14.25" x14ac:dyDescent="0.45">
      <c r="A47" s="8" t="s">
        <v>382</v>
      </c>
      <c r="B47" s="191" t="s">
        <v>33</v>
      </c>
      <c r="C47" s="192">
        <v>666718025</v>
      </c>
      <c r="D47" s="193">
        <v>2164902122</v>
      </c>
      <c r="E47" s="136">
        <v>39661</v>
      </c>
      <c r="F47" s="23">
        <f t="shared" ca="1" si="0"/>
        <v>12</v>
      </c>
      <c r="G47" s="23" t="s">
        <v>38</v>
      </c>
      <c r="H47" s="23">
        <v>57289</v>
      </c>
      <c r="I47" s="136">
        <v>28599</v>
      </c>
      <c r="J47" s="8" t="str">
        <f t="shared" si="1"/>
        <v>April</v>
      </c>
      <c r="K47" s="194">
        <v>2</v>
      </c>
      <c r="L47" s="8"/>
      <c r="M47" s="8"/>
      <c r="N47" s="8"/>
    </row>
    <row r="48" spans="1:14" ht="14.25" x14ac:dyDescent="0.45">
      <c r="A48" s="8" t="s">
        <v>383</v>
      </c>
      <c r="B48" s="191" t="s">
        <v>22</v>
      </c>
      <c r="C48" s="192">
        <v>305009602</v>
      </c>
      <c r="D48" s="193">
        <v>6137102355</v>
      </c>
      <c r="E48" s="136">
        <v>39324</v>
      </c>
      <c r="F48" s="23">
        <f t="shared" ca="1" si="0"/>
        <v>12</v>
      </c>
      <c r="G48" s="23"/>
      <c r="H48" s="23">
        <v>74374</v>
      </c>
      <c r="I48" s="136">
        <v>22769</v>
      </c>
      <c r="J48" s="8" t="str">
        <f t="shared" si="1"/>
        <v>May</v>
      </c>
      <c r="K48" s="194">
        <v>3</v>
      </c>
      <c r="L48" s="8"/>
      <c r="M48" s="8"/>
      <c r="N48" s="8"/>
    </row>
    <row r="49" spans="1:14" ht="14.25" x14ac:dyDescent="0.45">
      <c r="A49" s="8" t="s">
        <v>239</v>
      </c>
      <c r="B49" s="191" t="s">
        <v>22</v>
      </c>
      <c r="C49" s="192">
        <v>666465222</v>
      </c>
      <c r="D49" s="193">
        <v>7086194175</v>
      </c>
      <c r="E49" s="136">
        <v>39355</v>
      </c>
      <c r="F49" s="23">
        <f t="shared" ca="1" si="0"/>
        <v>12</v>
      </c>
      <c r="G49" s="23"/>
      <c r="H49" s="23">
        <v>65215</v>
      </c>
      <c r="I49" s="136">
        <v>27386</v>
      </c>
      <c r="J49" s="8" t="str">
        <f t="shared" si="1"/>
        <v>December</v>
      </c>
      <c r="K49" s="194">
        <v>5</v>
      </c>
      <c r="L49" s="8"/>
      <c r="M49" s="8"/>
      <c r="N49" s="8"/>
    </row>
    <row r="50" spans="1:14" ht="14.25" x14ac:dyDescent="0.45">
      <c r="A50" s="8" t="s">
        <v>384</v>
      </c>
      <c r="B50" s="191" t="s">
        <v>28</v>
      </c>
      <c r="C50" s="192">
        <v>342007523</v>
      </c>
      <c r="D50" s="193">
        <v>5017237007</v>
      </c>
      <c r="E50" s="136">
        <v>38786</v>
      </c>
      <c r="F50" s="23">
        <f t="shared" ca="1" si="0"/>
        <v>14</v>
      </c>
      <c r="G50" s="23"/>
      <c r="H50" s="23">
        <v>38676</v>
      </c>
      <c r="I50" s="136">
        <v>22394</v>
      </c>
      <c r="J50" s="8" t="str">
        <f t="shared" si="1"/>
        <v>April</v>
      </c>
      <c r="K50" s="194">
        <v>1</v>
      </c>
      <c r="L50" s="8"/>
      <c r="M50" s="8"/>
      <c r="N50" s="8"/>
    </row>
    <row r="51" spans="1:14" ht="14.25" x14ac:dyDescent="0.45">
      <c r="A51" s="8" t="s">
        <v>677</v>
      </c>
      <c r="B51" s="191" t="s">
        <v>22</v>
      </c>
      <c r="C51" s="192">
        <v>981400000</v>
      </c>
      <c r="D51" s="193">
        <v>6071876990</v>
      </c>
      <c r="E51" s="136">
        <v>43098</v>
      </c>
      <c r="F51" s="23">
        <f t="shared" ca="1" si="0"/>
        <v>2</v>
      </c>
      <c r="G51" s="23" t="s">
        <v>55</v>
      </c>
      <c r="H51" s="23">
        <v>29165</v>
      </c>
      <c r="I51" s="136">
        <v>29143</v>
      </c>
      <c r="J51" s="8" t="str">
        <f t="shared" si="1"/>
        <v>October</v>
      </c>
      <c r="K51" s="194">
        <v>3</v>
      </c>
      <c r="L51" s="8"/>
      <c r="M51" s="8"/>
      <c r="N51" s="8"/>
    </row>
    <row r="52" spans="1:14" ht="14.25" x14ac:dyDescent="0.45">
      <c r="A52" s="8" t="s">
        <v>190</v>
      </c>
      <c r="B52" s="191" t="s">
        <v>33</v>
      </c>
      <c r="C52" s="192">
        <v>146130000</v>
      </c>
      <c r="D52" s="193">
        <v>2176711140</v>
      </c>
      <c r="E52" s="136">
        <v>43374</v>
      </c>
      <c r="F52" s="23">
        <f t="shared" ca="1" si="0"/>
        <v>1</v>
      </c>
      <c r="G52" s="23" t="s">
        <v>53</v>
      </c>
      <c r="H52" s="23">
        <v>62341</v>
      </c>
      <c r="I52" s="136">
        <v>31477</v>
      </c>
      <c r="J52" s="8" t="str">
        <f t="shared" si="1"/>
        <v>March</v>
      </c>
      <c r="K52" s="194">
        <v>5</v>
      </c>
      <c r="L52" s="8"/>
      <c r="M52" s="8"/>
      <c r="N52" s="8"/>
    </row>
    <row r="53" spans="1:14" ht="14.25" x14ac:dyDescent="0.45">
      <c r="A53" s="8" t="s">
        <v>830</v>
      </c>
      <c r="B53" s="191" t="s">
        <v>22</v>
      </c>
      <c r="C53" s="192">
        <v>626006831</v>
      </c>
      <c r="D53" s="193">
        <v>6191299076</v>
      </c>
      <c r="E53" s="136">
        <v>37142</v>
      </c>
      <c r="F53" s="23">
        <f t="shared" ca="1" si="0"/>
        <v>18</v>
      </c>
      <c r="G53" s="23"/>
      <c r="H53" s="23">
        <v>40786</v>
      </c>
      <c r="I53" s="136">
        <v>24380</v>
      </c>
      <c r="J53" s="8" t="str">
        <f t="shared" si="1"/>
        <v>September</v>
      </c>
      <c r="K53" s="194">
        <v>2</v>
      </c>
      <c r="L53" s="8"/>
      <c r="M53" s="8"/>
      <c r="N53" s="8"/>
    </row>
    <row r="54" spans="1:14" ht="14.25" x14ac:dyDescent="0.45">
      <c r="A54" s="8" t="s">
        <v>191</v>
      </c>
      <c r="B54" s="191" t="s">
        <v>33</v>
      </c>
      <c r="C54" s="192">
        <v>807003384</v>
      </c>
      <c r="D54" s="193">
        <v>8126345909</v>
      </c>
      <c r="E54" s="136">
        <v>41693</v>
      </c>
      <c r="F54" s="23">
        <f t="shared" ca="1" si="0"/>
        <v>6</v>
      </c>
      <c r="G54" s="23" t="s">
        <v>23</v>
      </c>
      <c r="H54" s="23">
        <v>52949</v>
      </c>
      <c r="I54" s="136">
        <v>29274</v>
      </c>
      <c r="J54" s="8" t="str">
        <f t="shared" si="1"/>
        <v>February</v>
      </c>
      <c r="K54" s="194">
        <v>4</v>
      </c>
      <c r="L54" s="8"/>
      <c r="M54" s="8"/>
      <c r="N54" s="8"/>
    </row>
    <row r="55" spans="1:14" ht="14.25" x14ac:dyDescent="0.45">
      <c r="A55" s="8" t="s">
        <v>521</v>
      </c>
      <c r="B55" s="191" t="s">
        <v>33</v>
      </c>
      <c r="C55" s="192">
        <v>433006200</v>
      </c>
      <c r="D55" s="193">
        <v>5061156902</v>
      </c>
      <c r="E55" s="136">
        <v>43588</v>
      </c>
      <c r="F55" s="23">
        <f t="shared" ca="1" si="0"/>
        <v>1</v>
      </c>
      <c r="G55" s="23" t="s">
        <v>23</v>
      </c>
      <c r="H55" s="23">
        <v>55920</v>
      </c>
      <c r="I55" s="136">
        <v>28264</v>
      </c>
      <c r="J55" s="8" t="str">
        <f t="shared" si="1"/>
        <v>May</v>
      </c>
      <c r="K55" s="194">
        <v>1</v>
      </c>
      <c r="L55" s="8"/>
      <c r="M55" s="8"/>
      <c r="N55" s="8"/>
    </row>
    <row r="56" spans="1:14" ht="14.25" x14ac:dyDescent="0.45">
      <c r="A56" s="8" t="s">
        <v>240</v>
      </c>
      <c r="B56" s="191" t="s">
        <v>22</v>
      </c>
      <c r="C56" s="192">
        <v>666328046</v>
      </c>
      <c r="D56" s="193">
        <v>8054605984</v>
      </c>
      <c r="E56" s="136">
        <v>39513</v>
      </c>
      <c r="F56" s="23">
        <f t="shared" ca="1" si="0"/>
        <v>12</v>
      </c>
      <c r="G56" s="23" t="s">
        <v>53</v>
      </c>
      <c r="H56" s="23">
        <v>74243</v>
      </c>
      <c r="I56" s="136">
        <v>28219</v>
      </c>
      <c r="J56" s="8" t="str">
        <f t="shared" si="1"/>
        <v>April</v>
      </c>
      <c r="K56" s="194">
        <v>4</v>
      </c>
      <c r="L56" s="8"/>
      <c r="M56" s="8"/>
      <c r="N56" s="8"/>
    </row>
    <row r="57" spans="1:14" ht="14.25" x14ac:dyDescent="0.45">
      <c r="A57" s="8" t="s">
        <v>522</v>
      </c>
      <c r="B57" s="191" t="s">
        <v>33</v>
      </c>
      <c r="C57" s="192">
        <v>666746614</v>
      </c>
      <c r="D57" s="193">
        <v>8186753698</v>
      </c>
      <c r="E57" s="136">
        <v>39418</v>
      </c>
      <c r="F57" s="23">
        <f t="shared" ca="1" si="0"/>
        <v>12</v>
      </c>
      <c r="G57" s="23" t="s">
        <v>42</v>
      </c>
      <c r="H57" s="23">
        <v>45996</v>
      </c>
      <c r="I57" s="136">
        <v>24401</v>
      </c>
      <c r="J57" s="8" t="str">
        <f t="shared" si="1"/>
        <v>October</v>
      </c>
      <c r="K57" s="194">
        <v>2</v>
      </c>
      <c r="L57" s="8"/>
      <c r="M57" s="8"/>
      <c r="N57" s="8"/>
    </row>
    <row r="58" spans="1:14" ht="14.25" x14ac:dyDescent="0.45">
      <c r="A58" s="8" t="s">
        <v>89</v>
      </c>
      <c r="B58" s="191" t="s">
        <v>29</v>
      </c>
      <c r="C58" s="192">
        <v>666538735</v>
      </c>
      <c r="D58" s="193">
        <v>4053986051</v>
      </c>
      <c r="E58" s="136">
        <v>37364</v>
      </c>
      <c r="F58" s="23">
        <f t="shared" ca="1" si="0"/>
        <v>18</v>
      </c>
      <c r="G58" s="23" t="s">
        <v>53</v>
      </c>
      <c r="H58" s="23">
        <v>21401</v>
      </c>
      <c r="I58" s="136">
        <v>22943</v>
      </c>
      <c r="J58" s="8" t="str">
        <f t="shared" si="1"/>
        <v>October</v>
      </c>
      <c r="K58" s="194">
        <v>4</v>
      </c>
      <c r="L58" s="8"/>
      <c r="M58" s="8"/>
      <c r="N58" s="8"/>
    </row>
    <row r="59" spans="1:14" ht="14.25" x14ac:dyDescent="0.45">
      <c r="A59" s="8" t="s">
        <v>220</v>
      </c>
      <c r="B59" s="191" t="s">
        <v>22</v>
      </c>
      <c r="C59" s="192">
        <v>413380000</v>
      </c>
      <c r="D59" s="193">
        <v>4086563683</v>
      </c>
      <c r="E59" s="136">
        <v>38330</v>
      </c>
      <c r="F59" s="23">
        <f t="shared" ca="1" si="0"/>
        <v>15</v>
      </c>
      <c r="G59" s="23"/>
      <c r="H59" s="23">
        <v>70066</v>
      </c>
      <c r="I59" s="136">
        <v>22326</v>
      </c>
      <c r="J59" s="8" t="str">
        <f t="shared" si="1"/>
        <v>February</v>
      </c>
      <c r="K59" s="194">
        <v>4</v>
      </c>
      <c r="L59" s="8"/>
      <c r="M59" s="8"/>
      <c r="N59" s="8"/>
    </row>
    <row r="60" spans="1:14" ht="14.25" x14ac:dyDescent="0.45">
      <c r="A60" s="8" t="s">
        <v>385</v>
      </c>
      <c r="B60" s="191" t="s">
        <v>29</v>
      </c>
      <c r="C60" s="192">
        <v>119007938</v>
      </c>
      <c r="D60" s="193">
        <v>8044897618</v>
      </c>
      <c r="E60" s="136">
        <v>36565</v>
      </c>
      <c r="F60" s="23">
        <f t="shared" ca="1" si="0"/>
        <v>20</v>
      </c>
      <c r="G60" s="23" t="s">
        <v>53</v>
      </c>
      <c r="H60" s="23">
        <v>33543</v>
      </c>
      <c r="I60" s="136">
        <v>23953</v>
      </c>
      <c r="J60" s="8" t="str">
        <f t="shared" si="1"/>
        <v>July</v>
      </c>
      <c r="K60" s="194">
        <v>1</v>
      </c>
      <c r="L60" s="8"/>
      <c r="M60" s="8"/>
      <c r="N60" s="8"/>
    </row>
    <row r="61" spans="1:14" ht="14.25" x14ac:dyDescent="0.45">
      <c r="A61" s="8" t="s">
        <v>457</v>
      </c>
      <c r="B61" s="191" t="s">
        <v>22</v>
      </c>
      <c r="C61" s="192">
        <v>335004413</v>
      </c>
      <c r="D61" s="193">
        <v>3071715499</v>
      </c>
      <c r="E61" s="136">
        <v>39117</v>
      </c>
      <c r="F61" s="23">
        <f t="shared" ca="1" si="0"/>
        <v>13</v>
      </c>
      <c r="G61" s="23" t="s">
        <v>38</v>
      </c>
      <c r="H61" s="23">
        <v>88833</v>
      </c>
      <c r="I61" s="136">
        <v>27313</v>
      </c>
      <c r="J61" s="8" t="str">
        <f t="shared" si="1"/>
        <v>October</v>
      </c>
      <c r="K61" s="194">
        <v>3</v>
      </c>
      <c r="L61" s="8"/>
      <c r="M61" s="8"/>
      <c r="N61" s="8"/>
    </row>
    <row r="62" spans="1:14" ht="14.25" x14ac:dyDescent="0.45">
      <c r="A62" s="8" t="s">
        <v>501</v>
      </c>
      <c r="B62" s="191" t="s">
        <v>29</v>
      </c>
      <c r="C62" s="192">
        <v>280006695</v>
      </c>
      <c r="D62" s="193">
        <v>3162889182</v>
      </c>
      <c r="E62" s="136">
        <v>39138</v>
      </c>
      <c r="F62" s="23">
        <f t="shared" ca="1" si="0"/>
        <v>13</v>
      </c>
      <c r="G62" s="23" t="s">
        <v>55</v>
      </c>
      <c r="H62" s="23">
        <v>20011</v>
      </c>
      <c r="I62" s="136">
        <v>26298</v>
      </c>
      <c r="J62" s="8" t="str">
        <f t="shared" si="1"/>
        <v>December</v>
      </c>
      <c r="K62" s="194">
        <v>4</v>
      </c>
      <c r="L62" s="8"/>
      <c r="M62" s="8"/>
      <c r="N62" s="8"/>
    </row>
    <row r="63" spans="1:14" ht="14.25" x14ac:dyDescent="0.45">
      <c r="A63" s="8" t="s">
        <v>241</v>
      </c>
      <c r="B63" s="191" t="s">
        <v>22</v>
      </c>
      <c r="C63" s="192">
        <v>717590000</v>
      </c>
      <c r="D63" s="193">
        <v>2095085320</v>
      </c>
      <c r="E63" s="136">
        <v>36463</v>
      </c>
      <c r="F63" s="23">
        <f t="shared" ca="1" si="0"/>
        <v>20</v>
      </c>
      <c r="G63" s="23"/>
      <c r="H63" s="23">
        <v>32333</v>
      </c>
      <c r="I63" s="136">
        <v>21756</v>
      </c>
      <c r="J63" s="8" t="str">
        <f t="shared" si="1"/>
        <v>July</v>
      </c>
      <c r="K63" s="194">
        <v>4</v>
      </c>
      <c r="L63" s="8"/>
      <c r="M63" s="8"/>
      <c r="N63" s="8"/>
    </row>
    <row r="64" spans="1:14" ht="14.25" x14ac:dyDescent="0.45">
      <c r="A64" s="8" t="s">
        <v>242</v>
      </c>
      <c r="B64" s="191" t="s">
        <v>22</v>
      </c>
      <c r="C64" s="192">
        <v>666144193</v>
      </c>
      <c r="D64" s="193">
        <v>6032401545</v>
      </c>
      <c r="E64" s="136">
        <v>37301</v>
      </c>
      <c r="F64" s="23">
        <f t="shared" ca="1" si="0"/>
        <v>18</v>
      </c>
      <c r="G64" s="23" t="s">
        <v>23</v>
      </c>
      <c r="H64" s="23">
        <v>88225</v>
      </c>
      <c r="I64" s="136">
        <v>26083</v>
      </c>
      <c r="J64" s="8" t="str">
        <f t="shared" si="1"/>
        <v>May</v>
      </c>
      <c r="K64" s="194">
        <v>1</v>
      </c>
      <c r="L64" s="8"/>
      <c r="M64" s="8"/>
      <c r="N64" s="8"/>
    </row>
    <row r="65" spans="1:14" ht="14.25" x14ac:dyDescent="0.45">
      <c r="A65" s="8" t="s">
        <v>90</v>
      </c>
      <c r="B65" s="191" t="s">
        <v>22</v>
      </c>
      <c r="C65" s="192">
        <v>462240000</v>
      </c>
      <c r="D65" s="193">
        <v>5035699651</v>
      </c>
      <c r="E65" s="136">
        <v>43189</v>
      </c>
      <c r="F65" s="23">
        <f t="shared" ca="1" si="0"/>
        <v>2</v>
      </c>
      <c r="G65" s="23"/>
      <c r="H65" s="23">
        <v>82676</v>
      </c>
      <c r="I65" s="136">
        <v>28496</v>
      </c>
      <c r="J65" s="8" t="str">
        <f t="shared" si="1"/>
        <v>January</v>
      </c>
      <c r="K65" s="194">
        <v>3</v>
      </c>
      <c r="L65" s="8"/>
      <c r="M65" s="8"/>
      <c r="N65" s="8"/>
    </row>
    <row r="66" spans="1:14" ht="14.25" x14ac:dyDescent="0.45">
      <c r="A66" s="8" t="s">
        <v>70</v>
      </c>
      <c r="B66" s="191" t="s">
        <v>28</v>
      </c>
      <c r="C66" s="192">
        <v>610006921</v>
      </c>
      <c r="D66" s="193">
        <v>5035796953</v>
      </c>
      <c r="E66" s="136">
        <v>37186</v>
      </c>
      <c r="F66" s="23">
        <f t="shared" ref="F66:F129" ca="1" si="2">DATEDIF(E66,TODAY(),"Y")</f>
        <v>18</v>
      </c>
      <c r="G66" s="23" t="s">
        <v>53</v>
      </c>
      <c r="H66" s="23">
        <v>24677</v>
      </c>
      <c r="I66" s="136">
        <v>20719</v>
      </c>
      <c r="J66" s="8" t="str">
        <f t="shared" ref="J66:J129" si="3">VLOOKUP(MONTH(I66),M:N,2,0)</f>
        <v>September</v>
      </c>
      <c r="K66" s="194">
        <v>5</v>
      </c>
      <c r="L66" s="8"/>
      <c r="M66" s="8"/>
      <c r="N66" s="8"/>
    </row>
    <row r="67" spans="1:14" ht="14.25" x14ac:dyDescent="0.45">
      <c r="A67" s="8" t="s">
        <v>678</v>
      </c>
      <c r="B67" s="191" t="s">
        <v>29</v>
      </c>
      <c r="C67" s="192">
        <v>832006203</v>
      </c>
      <c r="D67" s="193">
        <v>2132240288</v>
      </c>
      <c r="E67" s="136">
        <v>42975</v>
      </c>
      <c r="F67" s="23">
        <f t="shared" ca="1" si="2"/>
        <v>2</v>
      </c>
      <c r="G67" s="23" t="s">
        <v>23</v>
      </c>
      <c r="H67" s="23">
        <v>25883</v>
      </c>
      <c r="I67" s="136">
        <v>28361</v>
      </c>
      <c r="J67" s="8" t="str">
        <f t="shared" si="3"/>
        <v>August</v>
      </c>
      <c r="K67" s="194">
        <v>5</v>
      </c>
      <c r="L67" s="8"/>
      <c r="M67" s="8"/>
      <c r="N67" s="8"/>
    </row>
    <row r="68" spans="1:14" ht="14.25" x14ac:dyDescent="0.45">
      <c r="A68" s="8" t="s">
        <v>772</v>
      </c>
      <c r="B68" s="191" t="s">
        <v>33</v>
      </c>
      <c r="C68" s="192">
        <v>671001872</v>
      </c>
      <c r="D68" s="193">
        <v>7068624601</v>
      </c>
      <c r="E68" s="136">
        <v>39766</v>
      </c>
      <c r="F68" s="23">
        <f t="shared" ca="1" si="2"/>
        <v>11</v>
      </c>
      <c r="G68" s="23"/>
      <c r="H68" s="23">
        <v>38300</v>
      </c>
      <c r="I68" s="136">
        <v>27409</v>
      </c>
      <c r="J68" s="8" t="str">
        <f t="shared" si="3"/>
        <v>January</v>
      </c>
      <c r="K68" s="194">
        <v>3</v>
      </c>
      <c r="L68" s="8"/>
      <c r="M68" s="8"/>
      <c r="N68" s="8"/>
    </row>
    <row r="69" spans="1:14" ht="14.25" x14ac:dyDescent="0.45">
      <c r="A69" s="8" t="s">
        <v>243</v>
      </c>
      <c r="B69" s="191" t="s">
        <v>22</v>
      </c>
      <c r="C69" s="192">
        <v>467007258</v>
      </c>
      <c r="D69" s="193">
        <v>7072433774</v>
      </c>
      <c r="E69" s="136">
        <v>36479</v>
      </c>
      <c r="F69" s="23">
        <f t="shared" ca="1" si="2"/>
        <v>20</v>
      </c>
      <c r="G69" s="23"/>
      <c r="H69" s="23">
        <v>79992</v>
      </c>
      <c r="I69" s="136">
        <v>21843</v>
      </c>
      <c r="J69" s="8" t="str">
        <f t="shared" si="3"/>
        <v>October</v>
      </c>
      <c r="K69" s="194">
        <v>5</v>
      </c>
      <c r="L69" s="8"/>
      <c r="M69" s="8"/>
      <c r="N69" s="8"/>
    </row>
    <row r="70" spans="1:14" ht="14.25" x14ac:dyDescent="0.45">
      <c r="A70" s="8" t="s">
        <v>458</v>
      </c>
      <c r="B70" s="191" t="s">
        <v>33</v>
      </c>
      <c r="C70" s="192">
        <v>666292698</v>
      </c>
      <c r="D70" s="193">
        <v>6025520461</v>
      </c>
      <c r="E70" s="136">
        <v>37357</v>
      </c>
      <c r="F70" s="23">
        <f t="shared" ca="1" si="2"/>
        <v>18</v>
      </c>
      <c r="G70" s="23" t="s">
        <v>23</v>
      </c>
      <c r="H70" s="23">
        <v>46973</v>
      </c>
      <c r="I70" s="136">
        <v>26106</v>
      </c>
      <c r="J70" s="8" t="str">
        <f t="shared" si="3"/>
        <v>June</v>
      </c>
      <c r="K70" s="194">
        <v>4</v>
      </c>
      <c r="L70" s="8"/>
      <c r="M70" s="8"/>
      <c r="N70" s="8"/>
    </row>
    <row r="71" spans="1:14" ht="14.25" x14ac:dyDescent="0.45">
      <c r="A71" s="8" t="s">
        <v>244</v>
      </c>
      <c r="B71" s="191" t="s">
        <v>22</v>
      </c>
      <c r="C71" s="192">
        <v>642008017</v>
      </c>
      <c r="D71" s="193">
        <v>7028545681</v>
      </c>
      <c r="E71" s="136">
        <v>38366</v>
      </c>
      <c r="F71" s="23">
        <f t="shared" ca="1" si="2"/>
        <v>15</v>
      </c>
      <c r="G71" s="23" t="s">
        <v>55</v>
      </c>
      <c r="H71" s="23">
        <v>68645</v>
      </c>
      <c r="I71" s="136">
        <v>22549</v>
      </c>
      <c r="J71" s="8" t="str">
        <f t="shared" si="3"/>
        <v>September</v>
      </c>
      <c r="K71" s="194">
        <v>3</v>
      </c>
      <c r="L71" s="8"/>
      <c r="M71" s="8"/>
      <c r="N71" s="8"/>
    </row>
    <row r="72" spans="1:14" ht="14.25" x14ac:dyDescent="0.45">
      <c r="A72" s="8" t="s">
        <v>523</v>
      </c>
      <c r="B72" s="191" t="s">
        <v>33</v>
      </c>
      <c r="C72" s="192">
        <v>666240866</v>
      </c>
      <c r="D72" s="193">
        <v>2134888110</v>
      </c>
      <c r="E72" s="136">
        <v>39994</v>
      </c>
      <c r="F72" s="23">
        <f t="shared" ca="1" si="2"/>
        <v>11</v>
      </c>
      <c r="G72" s="23" t="s">
        <v>38</v>
      </c>
      <c r="H72" s="23">
        <v>39897</v>
      </c>
      <c r="I72" s="136">
        <v>29111</v>
      </c>
      <c r="J72" s="8" t="str">
        <f t="shared" si="3"/>
        <v>September</v>
      </c>
      <c r="K72" s="194">
        <v>1</v>
      </c>
      <c r="L72" s="8"/>
      <c r="M72" s="8"/>
      <c r="N72" s="8"/>
    </row>
    <row r="73" spans="1:14" ht="14.25" x14ac:dyDescent="0.45">
      <c r="A73" s="8" t="s">
        <v>91</v>
      </c>
      <c r="B73" s="191" t="s">
        <v>22</v>
      </c>
      <c r="C73" s="192">
        <v>938005970</v>
      </c>
      <c r="D73" s="193">
        <v>6147494648</v>
      </c>
      <c r="E73" s="136">
        <v>36720</v>
      </c>
      <c r="F73" s="23">
        <f t="shared" ca="1" si="2"/>
        <v>20</v>
      </c>
      <c r="G73" s="23"/>
      <c r="H73" s="23">
        <v>90673</v>
      </c>
      <c r="I73" s="136">
        <v>24759</v>
      </c>
      <c r="J73" s="8" t="str">
        <f t="shared" si="3"/>
        <v>October</v>
      </c>
      <c r="K73" s="194">
        <v>2</v>
      </c>
      <c r="L73" s="8"/>
      <c r="M73" s="8"/>
      <c r="N73" s="8"/>
    </row>
    <row r="74" spans="1:14" ht="14.25" x14ac:dyDescent="0.45">
      <c r="A74" s="8" t="s">
        <v>181</v>
      </c>
      <c r="B74" s="191" t="s">
        <v>22</v>
      </c>
      <c r="C74" s="192">
        <v>666604173</v>
      </c>
      <c r="D74" s="193">
        <v>2033891189</v>
      </c>
      <c r="E74" s="136">
        <v>43218</v>
      </c>
      <c r="F74" s="23">
        <f t="shared" ca="1" si="2"/>
        <v>2</v>
      </c>
      <c r="G74" s="23"/>
      <c r="H74" s="23">
        <v>56071</v>
      </c>
      <c r="I74" s="136">
        <v>31784</v>
      </c>
      <c r="J74" s="8" t="str">
        <f t="shared" si="3"/>
        <v>January</v>
      </c>
      <c r="K74" s="194">
        <v>3</v>
      </c>
      <c r="L74" s="8"/>
      <c r="M74" s="8"/>
      <c r="N74" s="8"/>
    </row>
    <row r="75" spans="1:14" ht="14.25" x14ac:dyDescent="0.45">
      <c r="A75" s="8" t="s">
        <v>784</v>
      </c>
      <c r="B75" s="191" t="s">
        <v>22</v>
      </c>
      <c r="C75" s="192">
        <v>770250000</v>
      </c>
      <c r="D75" s="193">
        <v>3195048978</v>
      </c>
      <c r="E75" s="136">
        <v>39751</v>
      </c>
      <c r="F75" s="23">
        <f t="shared" ca="1" si="2"/>
        <v>11</v>
      </c>
      <c r="G75" s="23"/>
      <c r="H75" s="23">
        <v>29071</v>
      </c>
      <c r="I75" s="136">
        <v>26511</v>
      </c>
      <c r="J75" s="8" t="str">
        <f t="shared" si="3"/>
        <v>July</v>
      </c>
      <c r="K75" s="194">
        <v>4</v>
      </c>
      <c r="L75" s="8"/>
      <c r="M75" s="8"/>
      <c r="N75" s="8"/>
    </row>
    <row r="76" spans="1:14" ht="14.25" x14ac:dyDescent="0.45">
      <c r="A76" s="8" t="s">
        <v>72</v>
      </c>
      <c r="B76" s="191" t="s">
        <v>28</v>
      </c>
      <c r="C76" s="192">
        <v>890450000</v>
      </c>
      <c r="D76" s="193">
        <v>5173547588</v>
      </c>
      <c r="E76" s="136">
        <v>37290</v>
      </c>
      <c r="F76" s="23">
        <f t="shared" ca="1" si="2"/>
        <v>18</v>
      </c>
      <c r="G76" s="23" t="s">
        <v>55</v>
      </c>
      <c r="H76" s="23">
        <v>16026</v>
      </c>
      <c r="I76" s="136">
        <v>22012</v>
      </c>
      <c r="J76" s="8" t="str">
        <f t="shared" si="3"/>
        <v>April</v>
      </c>
      <c r="K76" s="194">
        <v>4</v>
      </c>
      <c r="L76" s="8"/>
      <c r="M76" s="8"/>
      <c r="N76" s="8"/>
    </row>
    <row r="77" spans="1:14" ht="14.25" x14ac:dyDescent="0.45">
      <c r="A77" s="8" t="s">
        <v>192</v>
      </c>
      <c r="B77" s="191" t="s">
        <v>28</v>
      </c>
      <c r="C77" s="192">
        <v>382009194</v>
      </c>
      <c r="D77" s="193">
        <v>6126230115</v>
      </c>
      <c r="E77" s="136">
        <v>38256</v>
      </c>
      <c r="F77" s="23">
        <f t="shared" ca="1" si="2"/>
        <v>15</v>
      </c>
      <c r="G77" s="23" t="s">
        <v>55</v>
      </c>
      <c r="H77" s="23">
        <v>38594</v>
      </c>
      <c r="I77" s="136">
        <v>21952</v>
      </c>
      <c r="J77" s="8" t="str">
        <f t="shared" si="3"/>
        <v>February</v>
      </c>
      <c r="K77" s="194">
        <v>4</v>
      </c>
      <c r="L77" s="8"/>
      <c r="M77" s="8"/>
      <c r="N77" s="8"/>
    </row>
    <row r="78" spans="1:14" ht="14.25" x14ac:dyDescent="0.45">
      <c r="A78" s="8" t="s">
        <v>432</v>
      </c>
      <c r="B78" s="191" t="s">
        <v>33</v>
      </c>
      <c r="C78" s="192">
        <v>564006323</v>
      </c>
      <c r="D78" s="193">
        <v>7168527032</v>
      </c>
      <c r="E78" s="136">
        <v>43976</v>
      </c>
      <c r="F78" s="23">
        <f t="shared" ca="1" si="2"/>
        <v>0</v>
      </c>
      <c r="G78" s="23" t="s">
        <v>23</v>
      </c>
      <c r="H78" s="23">
        <v>42428</v>
      </c>
      <c r="I78" s="136">
        <v>32550</v>
      </c>
      <c r="J78" s="8" t="str">
        <f t="shared" si="3"/>
        <v>February</v>
      </c>
      <c r="K78" s="194">
        <v>4</v>
      </c>
      <c r="L78" s="8"/>
      <c r="M78" s="8"/>
      <c r="N78" s="8"/>
    </row>
    <row r="79" spans="1:14" ht="14.25" x14ac:dyDescent="0.45">
      <c r="A79" s="8" t="s">
        <v>92</v>
      </c>
      <c r="B79" s="191" t="s">
        <v>28</v>
      </c>
      <c r="C79" s="192">
        <v>231840000</v>
      </c>
      <c r="D79" s="193">
        <v>3067662359</v>
      </c>
      <c r="E79" s="136">
        <v>38081</v>
      </c>
      <c r="F79" s="23">
        <f t="shared" ca="1" si="2"/>
        <v>16</v>
      </c>
      <c r="G79" s="23" t="s">
        <v>23</v>
      </c>
      <c r="H79" s="23">
        <v>17753</v>
      </c>
      <c r="I79" s="136">
        <v>26380</v>
      </c>
      <c r="J79" s="8" t="str">
        <f t="shared" si="3"/>
        <v>March</v>
      </c>
      <c r="K79" s="194">
        <v>3</v>
      </c>
      <c r="L79" s="8"/>
      <c r="M79" s="8"/>
      <c r="N79" s="8"/>
    </row>
    <row r="80" spans="1:14" ht="14.25" x14ac:dyDescent="0.45">
      <c r="A80" s="8" t="s">
        <v>680</v>
      </c>
      <c r="B80" s="191" t="s">
        <v>33</v>
      </c>
      <c r="C80" s="192">
        <v>590009773</v>
      </c>
      <c r="D80" s="193">
        <v>6033766803</v>
      </c>
      <c r="E80" s="136">
        <v>37476</v>
      </c>
      <c r="F80" s="23">
        <f t="shared" ca="1" si="2"/>
        <v>17</v>
      </c>
      <c r="G80" s="23"/>
      <c r="H80" s="23">
        <v>61170</v>
      </c>
      <c r="I80" s="136">
        <v>21695</v>
      </c>
      <c r="J80" s="8" t="str">
        <f t="shared" si="3"/>
        <v>May</v>
      </c>
      <c r="K80" s="194">
        <v>5</v>
      </c>
      <c r="L80" s="8"/>
      <c r="M80" s="8"/>
      <c r="N80" s="8"/>
    </row>
    <row r="81" spans="1:14" ht="14.25" x14ac:dyDescent="0.45">
      <c r="A81" s="8" t="s">
        <v>245</v>
      </c>
      <c r="B81" s="191" t="s">
        <v>22</v>
      </c>
      <c r="C81" s="192">
        <v>432003444</v>
      </c>
      <c r="D81" s="193">
        <v>3174471952</v>
      </c>
      <c r="E81" s="136">
        <v>38481</v>
      </c>
      <c r="F81" s="23">
        <f t="shared" ca="1" si="2"/>
        <v>15</v>
      </c>
      <c r="G81" s="23"/>
      <c r="H81" s="23">
        <v>50514</v>
      </c>
      <c r="I81" s="136">
        <v>24748</v>
      </c>
      <c r="J81" s="8" t="str">
        <f t="shared" si="3"/>
        <v>October</v>
      </c>
      <c r="K81" s="194">
        <v>3</v>
      </c>
      <c r="L81" s="8"/>
      <c r="M81" s="8"/>
      <c r="N81" s="8"/>
    </row>
    <row r="82" spans="1:14" ht="14.25" x14ac:dyDescent="0.45">
      <c r="A82" s="8" t="s">
        <v>524</v>
      </c>
      <c r="B82" s="191" t="s">
        <v>33</v>
      </c>
      <c r="C82" s="192">
        <v>474830000</v>
      </c>
      <c r="D82" s="193">
        <v>5113517837</v>
      </c>
      <c r="E82" s="136">
        <v>40916</v>
      </c>
      <c r="F82" s="23">
        <f t="shared" ca="1" si="2"/>
        <v>8</v>
      </c>
      <c r="G82" s="23" t="s">
        <v>23</v>
      </c>
      <c r="H82" s="23">
        <v>39943</v>
      </c>
      <c r="I82" s="136">
        <v>29109</v>
      </c>
      <c r="J82" s="8" t="str">
        <f t="shared" si="3"/>
        <v>September</v>
      </c>
      <c r="K82" s="194">
        <v>1</v>
      </c>
      <c r="L82" s="8"/>
      <c r="M82" s="8"/>
      <c r="N82" s="8"/>
    </row>
    <row r="83" spans="1:14" ht="14.25" x14ac:dyDescent="0.45">
      <c r="A83" s="8" t="s">
        <v>762</v>
      </c>
      <c r="B83" s="191" t="s">
        <v>28</v>
      </c>
      <c r="C83" s="192">
        <v>473210000</v>
      </c>
      <c r="D83" s="193">
        <v>7134483888</v>
      </c>
      <c r="E83" s="136">
        <v>40997</v>
      </c>
      <c r="F83" s="23">
        <f t="shared" ca="1" si="2"/>
        <v>8</v>
      </c>
      <c r="G83" s="23" t="s">
        <v>42</v>
      </c>
      <c r="H83" s="23">
        <v>38873</v>
      </c>
      <c r="I83" s="136">
        <v>25708</v>
      </c>
      <c r="J83" s="8" t="str">
        <f t="shared" si="3"/>
        <v>May</v>
      </c>
      <c r="K83" s="194">
        <v>3</v>
      </c>
      <c r="L83" s="8"/>
      <c r="M83" s="8"/>
      <c r="N83" s="8"/>
    </row>
    <row r="84" spans="1:14" ht="14.25" x14ac:dyDescent="0.45">
      <c r="A84" s="8" t="s">
        <v>525</v>
      </c>
      <c r="B84" s="191" t="s">
        <v>22</v>
      </c>
      <c r="C84" s="192">
        <v>904008899</v>
      </c>
      <c r="D84" s="193">
        <v>3104727385</v>
      </c>
      <c r="E84" s="136">
        <v>36440</v>
      </c>
      <c r="F84" s="23">
        <f t="shared" ca="1" si="2"/>
        <v>20</v>
      </c>
      <c r="G84" s="23"/>
      <c r="H84" s="23">
        <v>91917</v>
      </c>
      <c r="I84" s="136">
        <v>22675</v>
      </c>
      <c r="J84" s="8" t="str">
        <f t="shared" si="3"/>
        <v>January</v>
      </c>
      <c r="K84" s="194">
        <v>4</v>
      </c>
      <c r="L84" s="8"/>
      <c r="M84" s="8"/>
      <c r="N84" s="8"/>
    </row>
    <row r="85" spans="1:14" ht="14.25" x14ac:dyDescent="0.45">
      <c r="A85" s="8" t="s">
        <v>386</v>
      </c>
      <c r="B85" s="191" t="s">
        <v>33</v>
      </c>
      <c r="C85" s="192">
        <v>498005905</v>
      </c>
      <c r="D85" s="193">
        <v>7125594427</v>
      </c>
      <c r="E85" s="136">
        <v>39667</v>
      </c>
      <c r="F85" s="23">
        <f t="shared" ca="1" si="2"/>
        <v>11</v>
      </c>
      <c r="G85" s="23" t="s">
        <v>53</v>
      </c>
      <c r="H85" s="23">
        <v>41297</v>
      </c>
      <c r="I85" s="136">
        <v>23548</v>
      </c>
      <c r="J85" s="8" t="str">
        <f t="shared" si="3"/>
        <v>June</v>
      </c>
      <c r="K85" s="194">
        <v>2</v>
      </c>
      <c r="L85" s="8"/>
      <c r="M85" s="8"/>
      <c r="N85" s="8"/>
    </row>
    <row r="86" spans="1:14" ht="14.25" x14ac:dyDescent="0.45">
      <c r="A86" s="8" t="s">
        <v>681</v>
      </c>
      <c r="B86" s="191" t="s">
        <v>28</v>
      </c>
      <c r="C86" s="192">
        <v>290260000</v>
      </c>
      <c r="D86" s="193">
        <v>4157839896</v>
      </c>
      <c r="E86" s="136">
        <v>43839</v>
      </c>
      <c r="F86" s="23">
        <f t="shared" ca="1" si="2"/>
        <v>0</v>
      </c>
      <c r="G86" s="23"/>
      <c r="H86" s="23">
        <v>27048</v>
      </c>
      <c r="I86" s="136">
        <v>29494</v>
      </c>
      <c r="J86" s="8" t="str">
        <f t="shared" si="3"/>
        <v>September</v>
      </c>
      <c r="K86" s="194">
        <v>1</v>
      </c>
      <c r="L86" s="8"/>
      <c r="M86" s="8"/>
      <c r="N86" s="8"/>
    </row>
    <row r="87" spans="1:14" ht="14.25" x14ac:dyDescent="0.45">
      <c r="A87" s="8" t="s">
        <v>161</v>
      </c>
      <c r="B87" s="191" t="s">
        <v>29</v>
      </c>
      <c r="C87" s="192">
        <v>666351660</v>
      </c>
      <c r="D87" s="193">
        <v>8177819805</v>
      </c>
      <c r="E87" s="136">
        <v>36575</v>
      </c>
      <c r="F87" s="23">
        <f t="shared" ca="1" si="2"/>
        <v>20</v>
      </c>
      <c r="G87" s="23" t="s">
        <v>23</v>
      </c>
      <c r="H87" s="23">
        <v>31022</v>
      </c>
      <c r="I87" s="136">
        <v>23787</v>
      </c>
      <c r="J87" s="8" t="str">
        <f t="shared" si="3"/>
        <v>February</v>
      </c>
      <c r="K87" s="194">
        <v>5</v>
      </c>
      <c r="L87" s="8"/>
      <c r="M87" s="8"/>
      <c r="N87" s="8"/>
    </row>
    <row r="88" spans="1:14" ht="14.25" x14ac:dyDescent="0.45">
      <c r="A88" s="8" t="s">
        <v>459</v>
      </c>
      <c r="B88" s="191" t="s">
        <v>22</v>
      </c>
      <c r="C88" s="192">
        <v>205230000</v>
      </c>
      <c r="D88" s="193">
        <v>2044998145</v>
      </c>
      <c r="E88" s="136">
        <v>36657</v>
      </c>
      <c r="F88" s="23">
        <f t="shared" ca="1" si="2"/>
        <v>20</v>
      </c>
      <c r="G88" s="23" t="s">
        <v>23</v>
      </c>
      <c r="H88" s="23">
        <v>42355</v>
      </c>
      <c r="I88" s="136">
        <v>20894</v>
      </c>
      <c r="J88" s="8" t="str">
        <f t="shared" si="3"/>
        <v>March</v>
      </c>
      <c r="K88" s="194">
        <v>4</v>
      </c>
      <c r="L88" s="8"/>
      <c r="M88" s="8"/>
      <c r="N88" s="8"/>
    </row>
    <row r="89" spans="1:14" ht="14.25" x14ac:dyDescent="0.45">
      <c r="A89" s="8" t="s">
        <v>460</v>
      </c>
      <c r="B89" s="191" t="s">
        <v>29</v>
      </c>
      <c r="C89" s="192">
        <v>815240000</v>
      </c>
      <c r="D89" s="193">
        <v>9024999647</v>
      </c>
      <c r="E89" s="136">
        <v>38989</v>
      </c>
      <c r="F89" s="23">
        <f t="shared" ca="1" si="2"/>
        <v>13</v>
      </c>
      <c r="G89" s="23" t="s">
        <v>42</v>
      </c>
      <c r="H89" s="23">
        <v>18002</v>
      </c>
      <c r="I89" s="136">
        <v>22812</v>
      </c>
      <c r="J89" s="8" t="str">
        <f t="shared" si="3"/>
        <v>June</v>
      </c>
      <c r="K89" s="194">
        <v>4</v>
      </c>
      <c r="L89" s="8"/>
      <c r="M89" s="8"/>
      <c r="N89" s="8"/>
    </row>
    <row r="90" spans="1:14" ht="14.25" x14ac:dyDescent="0.45">
      <c r="A90" s="8" t="s">
        <v>602</v>
      </c>
      <c r="B90" s="191" t="s">
        <v>22</v>
      </c>
      <c r="C90" s="192">
        <v>666703971</v>
      </c>
      <c r="D90" s="193">
        <v>5153355152</v>
      </c>
      <c r="E90" s="136">
        <v>41071</v>
      </c>
      <c r="F90" s="23">
        <f t="shared" ca="1" si="2"/>
        <v>8</v>
      </c>
      <c r="G90" s="23" t="s">
        <v>42</v>
      </c>
      <c r="H90" s="23">
        <v>64895</v>
      </c>
      <c r="I90" s="136">
        <v>27233</v>
      </c>
      <c r="J90" s="8" t="str">
        <f t="shared" si="3"/>
        <v>July</v>
      </c>
      <c r="K90" s="194">
        <v>4</v>
      </c>
      <c r="L90" s="8"/>
      <c r="M90" s="8"/>
      <c r="N90" s="8"/>
    </row>
    <row r="91" spans="1:14" ht="14.25" x14ac:dyDescent="0.45">
      <c r="A91" s="8" t="s">
        <v>370</v>
      </c>
      <c r="B91" s="191" t="s">
        <v>22</v>
      </c>
      <c r="C91" s="192">
        <v>916001340</v>
      </c>
      <c r="D91" s="193">
        <v>8025691314</v>
      </c>
      <c r="E91" s="136">
        <v>43195</v>
      </c>
      <c r="F91" s="23">
        <f t="shared" ca="1" si="2"/>
        <v>2</v>
      </c>
      <c r="G91" s="23" t="s">
        <v>23</v>
      </c>
      <c r="H91" s="23">
        <v>28124</v>
      </c>
      <c r="I91" s="136">
        <v>27877</v>
      </c>
      <c r="J91" s="8" t="str">
        <f t="shared" si="3"/>
        <v>April</v>
      </c>
      <c r="K91" s="194">
        <v>3</v>
      </c>
      <c r="L91" s="8"/>
      <c r="M91" s="8"/>
      <c r="N91" s="8"/>
    </row>
    <row r="92" spans="1:14" ht="14.25" x14ac:dyDescent="0.45">
      <c r="A92" s="8" t="s">
        <v>246</v>
      </c>
      <c r="B92" s="191" t="s">
        <v>22</v>
      </c>
      <c r="C92" s="192">
        <v>666727507</v>
      </c>
      <c r="D92" s="193">
        <v>2011696804</v>
      </c>
      <c r="E92" s="136">
        <v>36409</v>
      </c>
      <c r="F92" s="23">
        <f t="shared" ca="1" si="2"/>
        <v>20</v>
      </c>
      <c r="G92" s="23" t="s">
        <v>23</v>
      </c>
      <c r="H92" s="23">
        <v>36329</v>
      </c>
      <c r="I92" s="136">
        <v>23672</v>
      </c>
      <c r="J92" s="8" t="str">
        <f t="shared" si="3"/>
        <v>October</v>
      </c>
      <c r="K92" s="194">
        <v>5</v>
      </c>
      <c r="L92" s="8"/>
      <c r="M92" s="8"/>
      <c r="N92" s="8"/>
    </row>
    <row r="93" spans="1:14" ht="14.25" x14ac:dyDescent="0.45">
      <c r="A93" s="8" t="s">
        <v>247</v>
      </c>
      <c r="B93" s="191" t="s">
        <v>22</v>
      </c>
      <c r="C93" s="192">
        <v>932005662</v>
      </c>
      <c r="D93" s="193">
        <v>5094077699</v>
      </c>
      <c r="E93" s="136">
        <v>39417</v>
      </c>
      <c r="F93" s="23">
        <f t="shared" ca="1" si="2"/>
        <v>12</v>
      </c>
      <c r="G93" s="23" t="s">
        <v>53</v>
      </c>
      <c r="H93" s="23">
        <v>50970</v>
      </c>
      <c r="I93" s="136">
        <v>26474</v>
      </c>
      <c r="J93" s="8" t="str">
        <f t="shared" si="3"/>
        <v>June</v>
      </c>
      <c r="K93" s="194">
        <v>3</v>
      </c>
      <c r="L93" s="8"/>
      <c r="M93" s="8"/>
      <c r="N93" s="8"/>
    </row>
    <row r="94" spans="1:14" ht="14.25" x14ac:dyDescent="0.45">
      <c r="A94" s="8" t="s">
        <v>603</v>
      </c>
      <c r="B94" s="191" t="s">
        <v>33</v>
      </c>
      <c r="C94" s="192">
        <v>889180000</v>
      </c>
      <c r="D94" s="193">
        <v>9032094386</v>
      </c>
      <c r="E94" s="136">
        <v>37700</v>
      </c>
      <c r="F94" s="23">
        <f t="shared" ca="1" si="2"/>
        <v>17</v>
      </c>
      <c r="G94" s="23" t="s">
        <v>53</v>
      </c>
      <c r="H94" s="23">
        <v>41991</v>
      </c>
      <c r="I94" s="136">
        <v>24822</v>
      </c>
      <c r="J94" s="8" t="str">
        <f t="shared" si="3"/>
        <v>December</v>
      </c>
      <c r="K94" s="194">
        <v>2</v>
      </c>
      <c r="L94" s="8"/>
      <c r="M94" s="8"/>
      <c r="N94" s="8"/>
    </row>
    <row r="95" spans="1:14" ht="14.25" x14ac:dyDescent="0.45">
      <c r="A95" s="8" t="s">
        <v>248</v>
      </c>
      <c r="B95" s="191" t="s">
        <v>28</v>
      </c>
      <c r="C95" s="192">
        <v>277004946</v>
      </c>
      <c r="D95" s="193">
        <v>7041276517</v>
      </c>
      <c r="E95" s="136">
        <v>42579</v>
      </c>
      <c r="F95" s="23">
        <f t="shared" ca="1" si="2"/>
        <v>4</v>
      </c>
      <c r="G95" s="23" t="s">
        <v>23</v>
      </c>
      <c r="H95" s="23">
        <v>17625</v>
      </c>
      <c r="I95" s="136">
        <v>31864</v>
      </c>
      <c r="J95" s="8" t="str">
        <f t="shared" si="3"/>
        <v>March</v>
      </c>
      <c r="K95" s="194">
        <v>3</v>
      </c>
      <c r="L95" s="8"/>
      <c r="M95" s="8"/>
      <c r="N95" s="8"/>
    </row>
    <row r="96" spans="1:14" ht="14.25" x14ac:dyDescent="0.45">
      <c r="A96" s="8" t="s">
        <v>93</v>
      </c>
      <c r="B96" s="191" t="s">
        <v>33</v>
      </c>
      <c r="C96" s="192">
        <v>666910578</v>
      </c>
      <c r="D96" s="193">
        <v>4093482736</v>
      </c>
      <c r="E96" s="136">
        <v>39579</v>
      </c>
      <c r="F96" s="23">
        <f t="shared" ca="1" si="2"/>
        <v>12</v>
      </c>
      <c r="G96" s="23"/>
      <c r="H96" s="23">
        <v>37021</v>
      </c>
      <c r="I96" s="136">
        <v>23054</v>
      </c>
      <c r="J96" s="8" t="str">
        <f t="shared" si="3"/>
        <v>February</v>
      </c>
      <c r="K96" s="194">
        <v>5</v>
      </c>
      <c r="L96" s="8"/>
      <c r="M96" s="8"/>
      <c r="N96" s="8"/>
    </row>
    <row r="97" spans="1:14" ht="14.25" x14ac:dyDescent="0.45">
      <c r="A97" s="8" t="s">
        <v>604</v>
      </c>
      <c r="B97" s="191" t="s">
        <v>22</v>
      </c>
      <c r="C97" s="192">
        <v>980007491</v>
      </c>
      <c r="D97" s="193">
        <v>8027909707</v>
      </c>
      <c r="E97" s="136">
        <v>42049</v>
      </c>
      <c r="F97" s="23">
        <f t="shared" ca="1" si="2"/>
        <v>5</v>
      </c>
      <c r="G97" s="23" t="s">
        <v>23</v>
      </c>
      <c r="H97" s="23">
        <v>28466</v>
      </c>
      <c r="I97" s="136">
        <v>29294</v>
      </c>
      <c r="J97" s="8" t="str">
        <f t="shared" si="3"/>
        <v>March</v>
      </c>
      <c r="K97" s="194">
        <v>4</v>
      </c>
      <c r="L97" s="8"/>
      <c r="M97" s="8"/>
      <c r="N97" s="8"/>
    </row>
    <row r="98" spans="1:14" ht="14.25" x14ac:dyDescent="0.45">
      <c r="A98" s="8" t="s">
        <v>163</v>
      </c>
      <c r="B98" s="191" t="s">
        <v>22</v>
      </c>
      <c r="C98" s="192">
        <v>133004372</v>
      </c>
      <c r="D98" s="193">
        <v>5156060038</v>
      </c>
      <c r="E98" s="136">
        <v>40525</v>
      </c>
      <c r="F98" s="23">
        <f t="shared" ca="1" si="2"/>
        <v>9</v>
      </c>
      <c r="G98" s="23" t="s">
        <v>53</v>
      </c>
      <c r="H98" s="23">
        <v>59273</v>
      </c>
      <c r="I98" s="136">
        <v>26224</v>
      </c>
      <c r="J98" s="8" t="str">
        <f t="shared" si="3"/>
        <v>October</v>
      </c>
      <c r="K98" s="194">
        <v>4</v>
      </c>
      <c r="L98" s="8"/>
      <c r="M98" s="8"/>
      <c r="N98" s="8"/>
    </row>
    <row r="99" spans="1:14" ht="14.25" x14ac:dyDescent="0.45">
      <c r="A99" s="8" t="s">
        <v>387</v>
      </c>
      <c r="B99" s="191" t="s">
        <v>22</v>
      </c>
      <c r="C99" s="192">
        <v>261260000</v>
      </c>
      <c r="D99" s="193">
        <v>5161780498</v>
      </c>
      <c r="E99" s="136">
        <v>41883</v>
      </c>
      <c r="F99" s="23">
        <f t="shared" ca="1" si="2"/>
        <v>5</v>
      </c>
      <c r="G99" s="23" t="s">
        <v>23</v>
      </c>
      <c r="H99" s="23">
        <v>77709</v>
      </c>
      <c r="I99" s="136">
        <v>25008</v>
      </c>
      <c r="J99" s="8" t="str">
        <f t="shared" si="3"/>
        <v>June</v>
      </c>
      <c r="K99" s="194">
        <v>5</v>
      </c>
      <c r="L99" s="8"/>
      <c r="M99" s="8"/>
      <c r="N99" s="8"/>
    </row>
    <row r="100" spans="1:14" ht="14.25" x14ac:dyDescent="0.45">
      <c r="A100" s="8" t="s">
        <v>605</v>
      </c>
      <c r="B100" s="191" t="s">
        <v>22</v>
      </c>
      <c r="C100" s="192">
        <v>176009862</v>
      </c>
      <c r="D100" s="193">
        <v>7172687844</v>
      </c>
      <c r="E100" s="136">
        <v>37017</v>
      </c>
      <c r="F100" s="23">
        <f t="shared" ca="1" si="2"/>
        <v>19</v>
      </c>
      <c r="G100" s="23" t="s">
        <v>53</v>
      </c>
      <c r="H100" s="23">
        <v>30219</v>
      </c>
      <c r="I100" s="136">
        <v>22872</v>
      </c>
      <c r="J100" s="8" t="str">
        <f t="shared" si="3"/>
        <v>August</v>
      </c>
      <c r="K100" s="194">
        <v>5</v>
      </c>
      <c r="L100" s="8"/>
      <c r="M100" s="8"/>
      <c r="N100" s="8"/>
    </row>
    <row r="101" spans="1:14" ht="14.25" x14ac:dyDescent="0.45">
      <c r="A101" s="8" t="s">
        <v>606</v>
      </c>
      <c r="B101" s="191" t="s">
        <v>28</v>
      </c>
      <c r="C101" s="192">
        <v>142500000</v>
      </c>
      <c r="D101" s="193">
        <v>7152304625</v>
      </c>
      <c r="E101" s="136">
        <v>39646</v>
      </c>
      <c r="F101" s="23">
        <f t="shared" ca="1" si="2"/>
        <v>12</v>
      </c>
      <c r="G101" s="23"/>
      <c r="H101" s="23">
        <v>17761</v>
      </c>
      <c r="I101" s="136">
        <v>24102</v>
      </c>
      <c r="J101" s="8" t="str">
        <f t="shared" si="3"/>
        <v>December</v>
      </c>
      <c r="K101" s="194">
        <v>3</v>
      </c>
      <c r="L101" s="8"/>
      <c r="M101" s="8"/>
      <c r="N101" s="8"/>
    </row>
    <row r="102" spans="1:14" ht="14.25" x14ac:dyDescent="0.45">
      <c r="A102" s="8" t="s">
        <v>607</v>
      </c>
      <c r="B102" s="191" t="s">
        <v>29</v>
      </c>
      <c r="C102" s="192">
        <v>330009213</v>
      </c>
      <c r="D102" s="193">
        <v>2074603155</v>
      </c>
      <c r="E102" s="136">
        <v>43462</v>
      </c>
      <c r="F102" s="23">
        <f t="shared" ca="1" si="2"/>
        <v>1</v>
      </c>
      <c r="G102" s="23" t="s">
        <v>55</v>
      </c>
      <c r="H102" s="23">
        <v>25111</v>
      </c>
      <c r="I102" s="136">
        <v>28204</v>
      </c>
      <c r="J102" s="8" t="str">
        <f t="shared" si="3"/>
        <v>March</v>
      </c>
      <c r="K102" s="194">
        <v>5</v>
      </c>
      <c r="L102" s="8"/>
      <c r="M102" s="8"/>
      <c r="N102" s="8"/>
    </row>
    <row r="103" spans="1:14" ht="14.25" x14ac:dyDescent="0.45">
      <c r="A103" s="8" t="s">
        <v>151</v>
      </c>
      <c r="B103" s="191" t="s">
        <v>29</v>
      </c>
      <c r="C103" s="192">
        <v>234002767</v>
      </c>
      <c r="D103" s="193">
        <v>5056213620</v>
      </c>
      <c r="E103" s="136">
        <v>38656</v>
      </c>
      <c r="F103" s="23">
        <f t="shared" ca="1" si="2"/>
        <v>14</v>
      </c>
      <c r="G103" s="23"/>
      <c r="H103" s="23">
        <v>20088</v>
      </c>
      <c r="I103" s="136">
        <v>24492</v>
      </c>
      <c r="J103" s="8" t="str">
        <f t="shared" si="3"/>
        <v>January</v>
      </c>
      <c r="K103" s="194">
        <v>5</v>
      </c>
      <c r="L103" s="8"/>
      <c r="M103" s="8"/>
      <c r="N103" s="8"/>
    </row>
    <row r="104" spans="1:14" ht="14.25" x14ac:dyDescent="0.45">
      <c r="A104" s="8" t="s">
        <v>461</v>
      </c>
      <c r="B104" s="191" t="s">
        <v>33</v>
      </c>
      <c r="C104" s="192">
        <v>673008688</v>
      </c>
      <c r="D104" s="193">
        <v>5182153322</v>
      </c>
      <c r="E104" s="136">
        <v>40437</v>
      </c>
      <c r="F104" s="23">
        <f t="shared" ca="1" si="2"/>
        <v>9</v>
      </c>
      <c r="G104" s="23"/>
      <c r="H104" s="23">
        <v>45641</v>
      </c>
      <c r="I104" s="136">
        <v>27906</v>
      </c>
      <c r="J104" s="8" t="str">
        <f t="shared" si="3"/>
        <v>May</v>
      </c>
      <c r="K104" s="194">
        <v>3</v>
      </c>
      <c r="L104" s="8"/>
      <c r="M104" s="8"/>
      <c r="N104" s="8"/>
    </row>
    <row r="105" spans="1:14" ht="14.25" x14ac:dyDescent="0.45">
      <c r="A105" s="8" t="s">
        <v>249</v>
      </c>
      <c r="B105" s="191" t="s">
        <v>22</v>
      </c>
      <c r="C105" s="192">
        <v>159002297</v>
      </c>
      <c r="D105" s="193">
        <v>9148183445</v>
      </c>
      <c r="E105" s="136">
        <v>40434</v>
      </c>
      <c r="F105" s="23">
        <f t="shared" ca="1" si="2"/>
        <v>9</v>
      </c>
      <c r="G105" s="23" t="s">
        <v>23</v>
      </c>
      <c r="H105" s="23">
        <v>49333</v>
      </c>
      <c r="I105" s="136">
        <v>27528</v>
      </c>
      <c r="J105" s="8" t="str">
        <f t="shared" si="3"/>
        <v>May</v>
      </c>
      <c r="K105" s="194">
        <v>1</v>
      </c>
      <c r="L105" s="8"/>
      <c r="M105" s="8"/>
      <c r="N105" s="8"/>
    </row>
    <row r="106" spans="1:14" ht="14.25" x14ac:dyDescent="0.45">
      <c r="A106" s="8" t="s">
        <v>164</v>
      </c>
      <c r="B106" s="191" t="s">
        <v>29</v>
      </c>
      <c r="C106" s="192">
        <v>798009641</v>
      </c>
      <c r="D106" s="193">
        <v>5065252544</v>
      </c>
      <c r="E106" s="136">
        <v>41089</v>
      </c>
      <c r="F106" s="23">
        <f t="shared" ca="1" si="2"/>
        <v>8</v>
      </c>
      <c r="G106" s="23" t="s">
        <v>23</v>
      </c>
      <c r="H106" s="23">
        <v>18625</v>
      </c>
      <c r="I106" s="136">
        <v>25693</v>
      </c>
      <c r="J106" s="8" t="str">
        <f t="shared" si="3"/>
        <v>May</v>
      </c>
      <c r="K106" s="194">
        <v>5</v>
      </c>
      <c r="L106" s="8"/>
      <c r="M106" s="8"/>
      <c r="N106" s="8"/>
    </row>
    <row r="107" spans="1:14" ht="14.25" x14ac:dyDescent="0.45">
      <c r="A107" s="8" t="s">
        <v>250</v>
      </c>
      <c r="B107" s="191" t="s">
        <v>22</v>
      </c>
      <c r="C107" s="192">
        <v>666728925</v>
      </c>
      <c r="D107" s="193">
        <v>5127493429</v>
      </c>
      <c r="E107" s="136">
        <v>42467</v>
      </c>
      <c r="F107" s="23">
        <f t="shared" ca="1" si="2"/>
        <v>4</v>
      </c>
      <c r="G107" s="23" t="s">
        <v>38</v>
      </c>
      <c r="H107" s="23">
        <v>27641</v>
      </c>
      <c r="I107" s="136">
        <v>28893</v>
      </c>
      <c r="J107" s="8" t="str">
        <f t="shared" si="3"/>
        <v>February</v>
      </c>
      <c r="K107" s="194">
        <v>2</v>
      </c>
      <c r="L107" s="8"/>
      <c r="M107" s="8"/>
      <c r="N107" s="8"/>
    </row>
    <row r="108" spans="1:14" ht="14.25" x14ac:dyDescent="0.45">
      <c r="A108" s="8" t="s">
        <v>251</v>
      </c>
      <c r="B108" s="191" t="s">
        <v>33</v>
      </c>
      <c r="C108" s="192">
        <v>666304756</v>
      </c>
      <c r="D108" s="193">
        <v>4155858234</v>
      </c>
      <c r="E108" s="136">
        <v>41713</v>
      </c>
      <c r="F108" s="23">
        <f t="shared" ca="1" si="2"/>
        <v>6</v>
      </c>
      <c r="G108" s="23"/>
      <c r="H108" s="23">
        <v>46206</v>
      </c>
      <c r="I108" s="136">
        <v>31047</v>
      </c>
      <c r="J108" s="8" t="str">
        <f t="shared" si="3"/>
        <v>December</v>
      </c>
      <c r="K108" s="194">
        <v>5</v>
      </c>
      <c r="L108" s="8"/>
      <c r="M108" s="8"/>
      <c r="N108" s="8"/>
    </row>
    <row r="109" spans="1:14" ht="14.25" x14ac:dyDescent="0.45">
      <c r="A109" s="8" t="s">
        <v>526</v>
      </c>
      <c r="B109" s="191" t="s">
        <v>29</v>
      </c>
      <c r="C109" s="192">
        <v>134210000</v>
      </c>
      <c r="D109" s="193">
        <v>2153748373</v>
      </c>
      <c r="E109" s="136">
        <v>41823</v>
      </c>
      <c r="F109" s="23">
        <f t="shared" ca="1" si="2"/>
        <v>6</v>
      </c>
      <c r="G109" s="23"/>
      <c r="H109" s="23">
        <v>17646</v>
      </c>
      <c r="I109" s="136">
        <v>28399</v>
      </c>
      <c r="J109" s="8" t="str">
        <f t="shared" si="3"/>
        <v>October</v>
      </c>
      <c r="K109" s="194">
        <v>2</v>
      </c>
      <c r="L109" s="8"/>
      <c r="M109" s="8"/>
      <c r="N109" s="8"/>
    </row>
    <row r="110" spans="1:14" ht="14.25" x14ac:dyDescent="0.45">
      <c r="A110" s="8" t="s">
        <v>608</v>
      </c>
      <c r="B110" s="191" t="s">
        <v>29</v>
      </c>
      <c r="C110" s="192">
        <v>666280451</v>
      </c>
      <c r="D110" s="193">
        <v>8154269081</v>
      </c>
      <c r="E110" s="136">
        <v>39257</v>
      </c>
      <c r="F110" s="23">
        <f t="shared" ca="1" si="2"/>
        <v>13</v>
      </c>
      <c r="G110" s="23" t="s">
        <v>23</v>
      </c>
      <c r="H110" s="23">
        <v>29743</v>
      </c>
      <c r="I110" s="136">
        <v>24020</v>
      </c>
      <c r="J110" s="8" t="str">
        <f t="shared" si="3"/>
        <v>October</v>
      </c>
      <c r="K110" s="194">
        <v>3</v>
      </c>
      <c r="L110" s="8"/>
      <c r="M110" s="8"/>
      <c r="N110" s="8"/>
    </row>
    <row r="111" spans="1:14" ht="14.25" x14ac:dyDescent="0.45">
      <c r="A111" s="8" t="s">
        <v>94</v>
      </c>
      <c r="B111" s="191" t="s">
        <v>22</v>
      </c>
      <c r="C111" s="192">
        <v>666205213</v>
      </c>
      <c r="D111" s="193">
        <v>6123613417</v>
      </c>
      <c r="E111" s="136">
        <v>43870</v>
      </c>
      <c r="F111" s="23">
        <f t="shared" ca="1" si="2"/>
        <v>0</v>
      </c>
      <c r="G111" s="23"/>
      <c r="H111" s="23">
        <v>54672</v>
      </c>
      <c r="I111" s="136">
        <v>28276</v>
      </c>
      <c r="J111" s="8" t="str">
        <f t="shared" si="3"/>
        <v>May</v>
      </c>
      <c r="K111" s="194">
        <v>4</v>
      </c>
      <c r="L111" s="8"/>
      <c r="M111" s="8"/>
      <c r="N111" s="8"/>
    </row>
    <row r="112" spans="1:14" ht="14.25" x14ac:dyDescent="0.45">
      <c r="A112" s="8" t="s">
        <v>682</v>
      </c>
      <c r="B112" s="191" t="s">
        <v>28</v>
      </c>
      <c r="C112" s="192">
        <v>939007578</v>
      </c>
      <c r="D112" s="193">
        <v>3001155509</v>
      </c>
      <c r="E112" s="136">
        <v>39822</v>
      </c>
      <c r="F112" s="23">
        <f t="shared" ca="1" si="2"/>
        <v>11</v>
      </c>
      <c r="G112" s="23" t="s">
        <v>23</v>
      </c>
      <c r="H112" s="23">
        <v>18345</v>
      </c>
      <c r="I112" s="136">
        <v>23194</v>
      </c>
      <c r="J112" s="8" t="str">
        <f t="shared" si="3"/>
        <v>July</v>
      </c>
      <c r="K112" s="194">
        <v>4</v>
      </c>
      <c r="L112" s="8"/>
      <c r="M112" s="8"/>
      <c r="N112" s="8"/>
    </row>
    <row r="113" spans="1:14" ht="14.25" x14ac:dyDescent="0.45">
      <c r="A113" s="8" t="s">
        <v>808</v>
      </c>
      <c r="B113" s="191" t="s">
        <v>33</v>
      </c>
      <c r="C113" s="192">
        <v>404300000</v>
      </c>
      <c r="D113" s="193">
        <v>3121487375</v>
      </c>
      <c r="E113" s="136">
        <v>43041</v>
      </c>
      <c r="F113" s="23">
        <f t="shared" ca="1" si="2"/>
        <v>2</v>
      </c>
      <c r="G113" s="23" t="s">
        <v>53</v>
      </c>
      <c r="H113" s="23">
        <v>58758</v>
      </c>
      <c r="I113" s="136">
        <v>27411</v>
      </c>
      <c r="J113" s="8" t="str">
        <f t="shared" si="3"/>
        <v>January</v>
      </c>
      <c r="K113" s="194">
        <v>5</v>
      </c>
      <c r="L113" s="8"/>
      <c r="M113" s="8"/>
      <c r="N113" s="8"/>
    </row>
    <row r="114" spans="1:14" ht="14.25" x14ac:dyDescent="0.45">
      <c r="A114" s="8" t="s">
        <v>95</v>
      </c>
      <c r="B114" s="191" t="s">
        <v>29</v>
      </c>
      <c r="C114" s="192">
        <v>283380000</v>
      </c>
      <c r="D114" s="193">
        <v>5021622016</v>
      </c>
      <c r="E114" s="136">
        <v>36709</v>
      </c>
      <c r="F114" s="23">
        <f t="shared" ca="1" si="2"/>
        <v>20</v>
      </c>
      <c r="G114" s="23"/>
      <c r="H114" s="23">
        <v>25709</v>
      </c>
      <c r="I114" s="136">
        <v>23406</v>
      </c>
      <c r="J114" s="8" t="str">
        <f t="shared" si="3"/>
        <v>January</v>
      </c>
      <c r="K114" s="194">
        <v>5</v>
      </c>
      <c r="L114" s="8"/>
      <c r="M114" s="8"/>
      <c r="N114" s="8"/>
    </row>
    <row r="115" spans="1:14" ht="14.25" x14ac:dyDescent="0.45">
      <c r="A115" s="8" t="s">
        <v>433</v>
      </c>
      <c r="B115" s="191" t="s">
        <v>33</v>
      </c>
      <c r="C115" s="192">
        <v>927001846</v>
      </c>
      <c r="D115" s="193">
        <v>9115165289</v>
      </c>
      <c r="E115" s="136">
        <v>37462</v>
      </c>
      <c r="F115" s="23">
        <f t="shared" ca="1" si="2"/>
        <v>18</v>
      </c>
      <c r="G115" s="23" t="s">
        <v>23</v>
      </c>
      <c r="H115" s="23">
        <v>31238</v>
      </c>
      <c r="I115" s="136">
        <v>21257</v>
      </c>
      <c r="J115" s="8" t="str">
        <f t="shared" si="3"/>
        <v>March</v>
      </c>
      <c r="K115" s="194">
        <v>3</v>
      </c>
      <c r="L115" s="8"/>
      <c r="M115" s="8"/>
      <c r="N115" s="8"/>
    </row>
    <row r="116" spans="1:14" ht="14.25" x14ac:dyDescent="0.45">
      <c r="A116" s="8" t="s">
        <v>252</v>
      </c>
      <c r="B116" s="191" t="s">
        <v>28</v>
      </c>
      <c r="C116" s="192">
        <v>355430000</v>
      </c>
      <c r="D116" s="193">
        <v>4081264786</v>
      </c>
      <c r="E116" s="136">
        <v>40690</v>
      </c>
      <c r="F116" s="23">
        <f t="shared" ca="1" si="2"/>
        <v>9</v>
      </c>
      <c r="G116" s="23" t="s">
        <v>23</v>
      </c>
      <c r="H116" s="23">
        <v>24191</v>
      </c>
      <c r="I116" s="136">
        <v>25927</v>
      </c>
      <c r="J116" s="8" t="str">
        <f t="shared" si="3"/>
        <v>December</v>
      </c>
      <c r="K116" s="194">
        <v>3</v>
      </c>
      <c r="L116" s="8"/>
      <c r="M116" s="8"/>
      <c r="N116" s="8"/>
    </row>
    <row r="117" spans="1:14" ht="14.25" x14ac:dyDescent="0.45">
      <c r="A117" s="8" t="s">
        <v>73</v>
      </c>
      <c r="B117" s="191" t="s">
        <v>22</v>
      </c>
      <c r="C117" s="192">
        <v>487003488</v>
      </c>
      <c r="D117" s="193">
        <v>4095789252</v>
      </c>
      <c r="E117" s="136">
        <v>38447</v>
      </c>
      <c r="F117" s="23">
        <f t="shared" ca="1" si="2"/>
        <v>15</v>
      </c>
      <c r="G117" s="23" t="s">
        <v>55</v>
      </c>
      <c r="H117" s="23">
        <v>71733</v>
      </c>
      <c r="I117" s="136">
        <v>21954</v>
      </c>
      <c r="J117" s="8" t="str">
        <f t="shared" si="3"/>
        <v>February</v>
      </c>
      <c r="K117" s="194">
        <v>2</v>
      </c>
      <c r="L117" s="8"/>
      <c r="M117" s="8"/>
      <c r="N117" s="8"/>
    </row>
    <row r="118" spans="1:14" ht="14.25" x14ac:dyDescent="0.45">
      <c r="A118" s="8" t="s">
        <v>253</v>
      </c>
      <c r="B118" s="191" t="s">
        <v>22</v>
      </c>
      <c r="C118" s="192">
        <v>208550000</v>
      </c>
      <c r="D118" s="193">
        <v>4025508095</v>
      </c>
      <c r="E118" s="136">
        <v>42713</v>
      </c>
      <c r="F118" s="23">
        <f t="shared" ca="1" si="2"/>
        <v>3</v>
      </c>
      <c r="G118" s="23" t="s">
        <v>38</v>
      </c>
      <c r="H118" s="23">
        <v>26777</v>
      </c>
      <c r="I118" s="136">
        <v>29884</v>
      </c>
      <c r="J118" s="8" t="str">
        <f t="shared" si="3"/>
        <v>October</v>
      </c>
      <c r="K118" s="194">
        <v>3</v>
      </c>
      <c r="L118" s="8"/>
      <c r="M118" s="8"/>
      <c r="N118" s="8"/>
    </row>
    <row r="119" spans="1:14" ht="14.25" x14ac:dyDescent="0.45">
      <c r="A119" s="8" t="s">
        <v>527</v>
      </c>
      <c r="B119" s="191" t="s">
        <v>22</v>
      </c>
      <c r="C119" s="192">
        <v>320003816</v>
      </c>
      <c r="D119" s="193">
        <v>8008213594</v>
      </c>
      <c r="E119" s="136">
        <v>39380</v>
      </c>
      <c r="F119" s="23">
        <f t="shared" ca="1" si="2"/>
        <v>12</v>
      </c>
      <c r="G119" s="23"/>
      <c r="H119" s="23">
        <v>31164</v>
      </c>
      <c r="I119" s="136">
        <v>23736</v>
      </c>
      <c r="J119" s="8" t="str">
        <f t="shared" si="3"/>
        <v>December</v>
      </c>
      <c r="K119" s="194">
        <v>4</v>
      </c>
      <c r="L119" s="8"/>
      <c r="M119" s="8"/>
      <c r="N119" s="8"/>
    </row>
    <row r="120" spans="1:14" ht="14.25" x14ac:dyDescent="0.45">
      <c r="A120" s="8" t="s">
        <v>96</v>
      </c>
      <c r="B120" s="191" t="s">
        <v>22</v>
      </c>
      <c r="C120" s="192">
        <v>139001946</v>
      </c>
      <c r="D120" s="193">
        <v>3181362796</v>
      </c>
      <c r="E120" s="136">
        <v>36552</v>
      </c>
      <c r="F120" s="23">
        <f t="shared" ca="1" si="2"/>
        <v>20</v>
      </c>
      <c r="G120" s="23"/>
      <c r="H120" s="23">
        <v>27959</v>
      </c>
      <c r="I120" s="136">
        <v>24888</v>
      </c>
      <c r="J120" s="8" t="str">
        <f t="shared" si="3"/>
        <v>February</v>
      </c>
      <c r="K120" s="194">
        <v>2</v>
      </c>
      <c r="L120" s="8"/>
      <c r="M120" s="8"/>
      <c r="N120" s="8"/>
    </row>
    <row r="121" spans="1:14" ht="14.25" x14ac:dyDescent="0.45">
      <c r="A121" s="8" t="s">
        <v>50</v>
      </c>
      <c r="B121" s="191" t="s">
        <v>22</v>
      </c>
      <c r="C121" s="192">
        <v>402001676</v>
      </c>
      <c r="D121" s="193">
        <v>4108842613</v>
      </c>
      <c r="E121" s="136">
        <v>43868</v>
      </c>
      <c r="F121" s="23">
        <f t="shared" ca="1" si="2"/>
        <v>0</v>
      </c>
      <c r="G121" s="23" t="s">
        <v>53</v>
      </c>
      <c r="H121" s="23">
        <v>75674</v>
      </c>
      <c r="I121" s="136">
        <v>29135</v>
      </c>
      <c r="J121" s="8" t="str">
        <f t="shared" si="3"/>
        <v>October</v>
      </c>
      <c r="K121" s="194">
        <v>4</v>
      </c>
      <c r="L121" s="8"/>
      <c r="M121" s="8"/>
      <c r="N121" s="8"/>
    </row>
    <row r="122" spans="1:14" ht="14.25" x14ac:dyDescent="0.45">
      <c r="A122" s="8" t="s">
        <v>462</v>
      </c>
      <c r="B122" s="191" t="s">
        <v>29</v>
      </c>
      <c r="C122" s="192">
        <v>143004565</v>
      </c>
      <c r="D122" s="193">
        <v>8076690862</v>
      </c>
      <c r="E122" s="136">
        <v>41533</v>
      </c>
      <c r="F122" s="23">
        <f t="shared" ca="1" si="2"/>
        <v>6</v>
      </c>
      <c r="G122" s="23" t="s">
        <v>53</v>
      </c>
      <c r="H122" s="23">
        <v>23295</v>
      </c>
      <c r="I122" s="136">
        <v>24739</v>
      </c>
      <c r="J122" s="8" t="str">
        <f t="shared" si="3"/>
        <v>September</v>
      </c>
      <c r="K122" s="194">
        <v>5</v>
      </c>
      <c r="L122" s="8"/>
      <c r="M122" s="8"/>
      <c r="N122" s="8"/>
    </row>
    <row r="123" spans="1:14" ht="14.25" x14ac:dyDescent="0.45">
      <c r="A123" s="8" t="s">
        <v>528</v>
      </c>
      <c r="B123" s="191" t="s">
        <v>22</v>
      </c>
      <c r="C123" s="192">
        <v>714001538</v>
      </c>
      <c r="D123" s="193">
        <v>6156259106</v>
      </c>
      <c r="E123" s="136">
        <v>43699</v>
      </c>
      <c r="F123" s="23">
        <f t="shared" ca="1" si="2"/>
        <v>0</v>
      </c>
      <c r="G123" s="23"/>
      <c r="H123" s="23">
        <v>77435</v>
      </c>
      <c r="I123" s="136">
        <v>27826</v>
      </c>
      <c r="J123" s="8" t="str">
        <f t="shared" si="3"/>
        <v>March</v>
      </c>
      <c r="K123" s="194">
        <v>5</v>
      </c>
      <c r="L123" s="8"/>
      <c r="M123" s="8"/>
      <c r="N123" s="8"/>
    </row>
    <row r="124" spans="1:14" ht="14.25" x14ac:dyDescent="0.45">
      <c r="A124" s="8" t="s">
        <v>254</v>
      </c>
      <c r="B124" s="191" t="s">
        <v>29</v>
      </c>
      <c r="C124" s="192">
        <v>932120000</v>
      </c>
      <c r="D124" s="193">
        <v>4027660273</v>
      </c>
      <c r="E124" s="136">
        <v>40339</v>
      </c>
      <c r="F124" s="23">
        <f t="shared" ca="1" si="2"/>
        <v>10</v>
      </c>
      <c r="G124" s="23" t="s">
        <v>42</v>
      </c>
      <c r="H124" s="23">
        <v>25426</v>
      </c>
      <c r="I124" s="136">
        <v>23963</v>
      </c>
      <c r="J124" s="8" t="str">
        <f t="shared" si="3"/>
        <v>August</v>
      </c>
      <c r="K124" s="194">
        <v>1</v>
      </c>
      <c r="L124" s="8"/>
      <c r="M124" s="8"/>
      <c r="N124" s="8"/>
    </row>
    <row r="125" spans="1:14" ht="14.25" x14ac:dyDescent="0.45">
      <c r="A125" s="8" t="s">
        <v>683</v>
      </c>
      <c r="B125" s="191" t="s">
        <v>28</v>
      </c>
      <c r="C125" s="192">
        <v>149005056</v>
      </c>
      <c r="D125" s="193">
        <v>7053936198</v>
      </c>
      <c r="E125" s="136">
        <v>39758</v>
      </c>
      <c r="F125" s="23">
        <f t="shared" ca="1" si="2"/>
        <v>11</v>
      </c>
      <c r="G125" s="23" t="s">
        <v>53</v>
      </c>
      <c r="H125" s="23">
        <v>26173</v>
      </c>
      <c r="I125" s="136">
        <v>28234</v>
      </c>
      <c r="J125" s="8" t="str">
        <f t="shared" si="3"/>
        <v>April</v>
      </c>
      <c r="K125" s="194">
        <v>5</v>
      </c>
      <c r="L125" s="8"/>
      <c r="M125" s="8"/>
      <c r="N125" s="8"/>
    </row>
    <row r="126" spans="1:14" ht="14.25" x14ac:dyDescent="0.45">
      <c r="A126" s="8" t="s">
        <v>193</v>
      </c>
      <c r="B126" s="191" t="s">
        <v>33</v>
      </c>
      <c r="C126" s="192">
        <v>462006902</v>
      </c>
      <c r="D126" s="193">
        <v>8135832994</v>
      </c>
      <c r="E126" s="136">
        <v>38121</v>
      </c>
      <c r="F126" s="23">
        <f t="shared" ca="1" si="2"/>
        <v>16</v>
      </c>
      <c r="G126" s="23"/>
      <c r="H126" s="23">
        <v>63080</v>
      </c>
      <c r="I126" s="136">
        <v>24604</v>
      </c>
      <c r="J126" s="8" t="str">
        <f t="shared" si="3"/>
        <v>May</v>
      </c>
      <c r="K126" s="194">
        <v>4</v>
      </c>
      <c r="L126" s="8"/>
      <c r="M126" s="8"/>
      <c r="N126" s="8"/>
    </row>
    <row r="127" spans="1:14" ht="14.25" x14ac:dyDescent="0.45">
      <c r="A127" s="8" t="s">
        <v>529</v>
      </c>
      <c r="B127" s="191" t="s">
        <v>29</v>
      </c>
      <c r="C127" s="192">
        <v>374004706</v>
      </c>
      <c r="D127" s="193">
        <v>7115228292</v>
      </c>
      <c r="E127" s="136">
        <v>40304</v>
      </c>
      <c r="F127" s="23">
        <f t="shared" ca="1" si="2"/>
        <v>10</v>
      </c>
      <c r="G127" s="23" t="s">
        <v>23</v>
      </c>
      <c r="H127" s="23">
        <v>29082</v>
      </c>
      <c r="I127" s="136">
        <v>25648</v>
      </c>
      <c r="J127" s="8" t="str">
        <f t="shared" si="3"/>
        <v>March</v>
      </c>
      <c r="K127" s="194">
        <v>4</v>
      </c>
      <c r="L127" s="8"/>
      <c r="M127" s="8"/>
      <c r="N127" s="8"/>
    </row>
    <row r="128" spans="1:14" ht="14.25" x14ac:dyDescent="0.45">
      <c r="A128" s="8" t="s">
        <v>255</v>
      </c>
      <c r="B128" s="191" t="s">
        <v>28</v>
      </c>
      <c r="C128" s="192">
        <v>698006732</v>
      </c>
      <c r="D128" s="193">
        <v>9126505454</v>
      </c>
      <c r="E128" s="136">
        <v>39011</v>
      </c>
      <c r="F128" s="23">
        <f t="shared" ca="1" si="2"/>
        <v>13</v>
      </c>
      <c r="G128" s="23" t="s">
        <v>53</v>
      </c>
      <c r="H128" s="23">
        <v>31285</v>
      </c>
      <c r="I128" s="136">
        <v>23046</v>
      </c>
      <c r="J128" s="8" t="str">
        <f t="shared" si="3"/>
        <v>February</v>
      </c>
      <c r="K128" s="194">
        <v>1</v>
      </c>
      <c r="L128" s="8"/>
      <c r="M128" s="8"/>
      <c r="N128" s="8"/>
    </row>
    <row r="129" spans="1:14" ht="14.25" x14ac:dyDescent="0.45">
      <c r="A129" s="8" t="s">
        <v>609</v>
      </c>
      <c r="B129" s="191" t="s">
        <v>22</v>
      </c>
      <c r="C129" s="192">
        <v>914004826</v>
      </c>
      <c r="D129" s="193">
        <v>4158560698</v>
      </c>
      <c r="E129" s="136">
        <v>43689</v>
      </c>
      <c r="F129" s="23">
        <f t="shared" ca="1" si="2"/>
        <v>0</v>
      </c>
      <c r="G129" s="23" t="s">
        <v>23</v>
      </c>
      <c r="H129" s="23">
        <v>82715</v>
      </c>
      <c r="I129" s="136">
        <v>28716</v>
      </c>
      <c r="J129" s="8" t="str">
        <f t="shared" si="3"/>
        <v>August</v>
      </c>
      <c r="K129" s="194">
        <v>1</v>
      </c>
      <c r="L129" s="8"/>
      <c r="M129" s="8"/>
      <c r="N129" s="8"/>
    </row>
    <row r="130" spans="1:14" ht="14.25" x14ac:dyDescent="0.45">
      <c r="A130" s="8" t="s">
        <v>388</v>
      </c>
      <c r="B130" s="191" t="s">
        <v>22</v>
      </c>
      <c r="C130" s="192">
        <v>213007210</v>
      </c>
      <c r="D130" s="193">
        <v>5192715355</v>
      </c>
      <c r="E130" s="136">
        <v>39235</v>
      </c>
      <c r="F130" s="23">
        <f t="shared" ref="F130:F193" ca="1" si="4">DATEDIF(E130,TODAY(),"Y")</f>
        <v>13</v>
      </c>
      <c r="G130" s="23"/>
      <c r="H130" s="23">
        <v>73082</v>
      </c>
      <c r="I130" s="136">
        <v>28626</v>
      </c>
      <c r="J130" s="8" t="str">
        <f t="shared" ref="J130:J193" si="5">VLOOKUP(MONTH(I130),M:N,2,0)</f>
        <v>May</v>
      </c>
      <c r="K130" s="194">
        <v>5</v>
      </c>
      <c r="L130" s="8"/>
      <c r="M130" s="8"/>
      <c r="N130" s="8"/>
    </row>
    <row r="131" spans="1:14" ht="14.25" x14ac:dyDescent="0.45">
      <c r="A131" s="8" t="s">
        <v>145</v>
      </c>
      <c r="B131" s="191" t="s">
        <v>22</v>
      </c>
      <c r="C131" s="192">
        <v>696970000</v>
      </c>
      <c r="D131" s="193">
        <v>3116500529</v>
      </c>
      <c r="E131" s="136">
        <v>38417</v>
      </c>
      <c r="F131" s="23">
        <f t="shared" ca="1" si="4"/>
        <v>15</v>
      </c>
      <c r="G131" s="23" t="s">
        <v>53</v>
      </c>
      <c r="H131" s="23">
        <v>30936</v>
      </c>
      <c r="I131" s="136">
        <v>26409</v>
      </c>
      <c r="J131" s="8" t="str">
        <f t="shared" si="5"/>
        <v>April</v>
      </c>
      <c r="K131" s="194">
        <v>5</v>
      </c>
      <c r="L131" s="8"/>
      <c r="M131" s="8"/>
      <c r="N131" s="8"/>
    </row>
    <row r="132" spans="1:14" ht="14.25" x14ac:dyDescent="0.45">
      <c r="A132" s="8" t="s">
        <v>684</v>
      </c>
      <c r="B132" s="191" t="s">
        <v>29</v>
      </c>
      <c r="C132" s="192">
        <v>927006905</v>
      </c>
      <c r="D132" s="193">
        <v>5151656242</v>
      </c>
      <c r="E132" s="136">
        <v>39125</v>
      </c>
      <c r="F132" s="23">
        <f t="shared" ca="1" si="4"/>
        <v>13</v>
      </c>
      <c r="G132" s="23"/>
      <c r="H132" s="23">
        <v>31400</v>
      </c>
      <c r="I132" s="136">
        <v>22803</v>
      </c>
      <c r="J132" s="8" t="str">
        <f t="shared" si="5"/>
        <v>June</v>
      </c>
      <c r="K132" s="194">
        <v>3</v>
      </c>
      <c r="L132" s="8"/>
      <c r="M132" s="8"/>
      <c r="N132" s="8"/>
    </row>
    <row r="133" spans="1:14" ht="14.25" x14ac:dyDescent="0.45">
      <c r="A133" s="8" t="s">
        <v>256</v>
      </c>
      <c r="B133" s="191" t="s">
        <v>22</v>
      </c>
      <c r="C133" s="192">
        <v>666889893</v>
      </c>
      <c r="D133" s="193">
        <v>3066649113</v>
      </c>
      <c r="E133" s="136">
        <v>38660</v>
      </c>
      <c r="F133" s="23">
        <f t="shared" ca="1" si="4"/>
        <v>14</v>
      </c>
      <c r="G133" s="23" t="s">
        <v>23</v>
      </c>
      <c r="H133" s="23">
        <v>76172</v>
      </c>
      <c r="I133" s="136">
        <v>22787</v>
      </c>
      <c r="J133" s="8" t="str">
        <f t="shared" si="5"/>
        <v>May</v>
      </c>
      <c r="K133" s="194">
        <v>5</v>
      </c>
      <c r="L133" s="8"/>
      <c r="M133" s="8"/>
      <c r="N133" s="8"/>
    </row>
    <row r="134" spans="1:14" ht="14.25" x14ac:dyDescent="0.45">
      <c r="A134" s="8" t="s">
        <v>530</v>
      </c>
      <c r="B134" s="191" t="s">
        <v>33</v>
      </c>
      <c r="C134" s="192">
        <v>799008708</v>
      </c>
      <c r="D134" s="193">
        <v>4042005810</v>
      </c>
      <c r="E134" s="136">
        <v>42128</v>
      </c>
      <c r="F134" s="23">
        <f t="shared" ca="1" si="4"/>
        <v>5</v>
      </c>
      <c r="G134" s="23" t="s">
        <v>55</v>
      </c>
      <c r="H134" s="23">
        <v>51864</v>
      </c>
      <c r="I134" s="136">
        <v>25471</v>
      </c>
      <c r="J134" s="8" t="str">
        <f t="shared" si="5"/>
        <v>September</v>
      </c>
      <c r="K134" s="194">
        <v>5</v>
      </c>
      <c r="L134" s="8"/>
      <c r="M134" s="8"/>
      <c r="N134" s="8"/>
    </row>
    <row r="135" spans="1:14" ht="14.25" x14ac:dyDescent="0.45">
      <c r="A135" s="8" t="s">
        <v>463</v>
      </c>
      <c r="B135" s="191" t="s">
        <v>22</v>
      </c>
      <c r="C135" s="192">
        <v>666357646</v>
      </c>
      <c r="D135" s="193">
        <v>2096354278</v>
      </c>
      <c r="E135" s="136">
        <v>37350</v>
      </c>
      <c r="F135" s="23">
        <f t="shared" ca="1" si="4"/>
        <v>18</v>
      </c>
      <c r="G135" s="23"/>
      <c r="H135" s="23">
        <v>52961</v>
      </c>
      <c r="I135" s="136">
        <v>23755</v>
      </c>
      <c r="J135" s="8" t="str">
        <f t="shared" si="5"/>
        <v>January</v>
      </c>
      <c r="K135" s="194">
        <v>5</v>
      </c>
      <c r="L135" s="8"/>
      <c r="M135" s="8"/>
      <c r="N135" s="8"/>
    </row>
    <row r="136" spans="1:14" ht="14.25" x14ac:dyDescent="0.45">
      <c r="A136" s="8" t="s">
        <v>685</v>
      </c>
      <c r="B136" s="191" t="s">
        <v>33</v>
      </c>
      <c r="C136" s="192">
        <v>361007437</v>
      </c>
      <c r="D136" s="193">
        <v>4106920236</v>
      </c>
      <c r="E136" s="136">
        <v>40434</v>
      </c>
      <c r="F136" s="23">
        <f t="shared" ca="1" si="4"/>
        <v>9</v>
      </c>
      <c r="G136" s="23" t="s">
        <v>42</v>
      </c>
      <c r="H136" s="23">
        <v>41843</v>
      </c>
      <c r="I136" s="136">
        <v>27266</v>
      </c>
      <c r="J136" s="8" t="str">
        <f t="shared" si="5"/>
        <v>August</v>
      </c>
      <c r="K136" s="194">
        <v>1</v>
      </c>
      <c r="L136" s="8"/>
      <c r="M136" s="8"/>
      <c r="N136" s="8"/>
    </row>
    <row r="137" spans="1:14" ht="14.25" x14ac:dyDescent="0.45">
      <c r="A137" s="8" t="s">
        <v>686</v>
      </c>
      <c r="B137" s="191" t="s">
        <v>22</v>
      </c>
      <c r="C137" s="192">
        <v>666473777</v>
      </c>
      <c r="D137" s="193">
        <v>7125882405</v>
      </c>
      <c r="E137" s="136">
        <v>37461</v>
      </c>
      <c r="F137" s="23">
        <f t="shared" ca="1" si="4"/>
        <v>18</v>
      </c>
      <c r="G137" s="23"/>
      <c r="H137" s="23">
        <v>50108</v>
      </c>
      <c r="I137" s="136">
        <v>25494</v>
      </c>
      <c r="J137" s="8" t="str">
        <f t="shared" si="5"/>
        <v>October</v>
      </c>
      <c r="K137" s="194">
        <v>1</v>
      </c>
      <c r="L137" s="8"/>
      <c r="M137" s="8"/>
      <c r="N137" s="8"/>
    </row>
    <row r="138" spans="1:14" ht="14.25" x14ac:dyDescent="0.45">
      <c r="A138" s="8" t="s">
        <v>610</v>
      </c>
      <c r="B138" s="191" t="s">
        <v>22</v>
      </c>
      <c r="C138" s="192">
        <v>666996024</v>
      </c>
      <c r="D138" s="193">
        <v>4154111882</v>
      </c>
      <c r="E138" s="136">
        <v>41007</v>
      </c>
      <c r="F138" s="23">
        <f t="shared" ca="1" si="4"/>
        <v>8</v>
      </c>
      <c r="G138" s="23"/>
      <c r="H138" s="23">
        <v>73461</v>
      </c>
      <c r="I138" s="136">
        <v>29725</v>
      </c>
      <c r="J138" s="8" t="str">
        <f t="shared" si="5"/>
        <v>May</v>
      </c>
      <c r="K138" s="194">
        <v>2</v>
      </c>
      <c r="L138" s="8"/>
      <c r="M138" s="8"/>
      <c r="N138" s="8"/>
    </row>
    <row r="139" spans="1:14" ht="14.25" x14ac:dyDescent="0.45">
      <c r="A139" s="8" t="s">
        <v>257</v>
      </c>
      <c r="B139" s="191" t="s">
        <v>33</v>
      </c>
      <c r="C139" s="192">
        <v>608410000</v>
      </c>
      <c r="D139" s="193">
        <v>7162259651</v>
      </c>
      <c r="E139" s="136">
        <v>38970</v>
      </c>
      <c r="F139" s="23">
        <f t="shared" ca="1" si="4"/>
        <v>13</v>
      </c>
      <c r="G139" s="23"/>
      <c r="H139" s="23">
        <v>65679</v>
      </c>
      <c r="I139" s="136">
        <v>28346</v>
      </c>
      <c r="J139" s="8" t="str">
        <f t="shared" si="5"/>
        <v>August</v>
      </c>
      <c r="K139" s="194">
        <v>4</v>
      </c>
      <c r="L139" s="8"/>
      <c r="M139" s="8"/>
      <c r="N139" s="8"/>
    </row>
    <row r="140" spans="1:14" ht="14.25" x14ac:dyDescent="0.45">
      <c r="A140" s="8" t="s">
        <v>389</v>
      </c>
      <c r="B140" s="191" t="s">
        <v>22</v>
      </c>
      <c r="C140" s="192">
        <v>474250000</v>
      </c>
      <c r="D140" s="193">
        <v>6105829090</v>
      </c>
      <c r="E140" s="136">
        <v>38067</v>
      </c>
      <c r="F140" s="23">
        <f t="shared" ca="1" si="4"/>
        <v>16</v>
      </c>
      <c r="G140" s="23"/>
      <c r="H140" s="23">
        <v>68728</v>
      </c>
      <c r="I140" s="136">
        <v>22555</v>
      </c>
      <c r="J140" s="8" t="str">
        <f t="shared" si="5"/>
        <v>October</v>
      </c>
      <c r="K140" s="194">
        <v>4</v>
      </c>
      <c r="L140" s="8"/>
      <c r="M140" s="8"/>
      <c r="N140" s="8"/>
    </row>
    <row r="141" spans="1:14" ht="14.25" x14ac:dyDescent="0.45">
      <c r="A141" s="8" t="s">
        <v>611</v>
      </c>
      <c r="B141" s="191" t="s">
        <v>22</v>
      </c>
      <c r="C141" s="192">
        <v>666612667</v>
      </c>
      <c r="D141" s="193">
        <v>4004141191</v>
      </c>
      <c r="E141" s="136">
        <v>37382</v>
      </c>
      <c r="F141" s="23">
        <f t="shared" ca="1" si="4"/>
        <v>18</v>
      </c>
      <c r="G141" s="23" t="s">
        <v>23</v>
      </c>
      <c r="H141" s="23">
        <v>26230</v>
      </c>
      <c r="I141" s="136">
        <v>25991</v>
      </c>
      <c r="J141" s="8" t="str">
        <f t="shared" si="5"/>
        <v>February</v>
      </c>
      <c r="K141" s="194">
        <v>1</v>
      </c>
      <c r="L141" s="8"/>
      <c r="M141" s="8"/>
      <c r="N141" s="8"/>
    </row>
    <row r="142" spans="1:14" ht="14.25" x14ac:dyDescent="0.45">
      <c r="A142" s="8" t="s">
        <v>531</v>
      </c>
      <c r="B142" s="191" t="s">
        <v>22</v>
      </c>
      <c r="C142" s="192">
        <v>644001961</v>
      </c>
      <c r="D142" s="193">
        <v>9068652588</v>
      </c>
      <c r="E142" s="136">
        <v>40314</v>
      </c>
      <c r="F142" s="23">
        <f t="shared" ca="1" si="4"/>
        <v>10</v>
      </c>
      <c r="G142" s="23" t="s">
        <v>53</v>
      </c>
      <c r="H142" s="23">
        <v>70854</v>
      </c>
      <c r="I142" s="136">
        <v>29036</v>
      </c>
      <c r="J142" s="8" t="str">
        <f t="shared" si="5"/>
        <v>June</v>
      </c>
      <c r="K142" s="194">
        <v>4</v>
      </c>
      <c r="L142" s="8"/>
      <c r="M142" s="8"/>
      <c r="N142" s="8"/>
    </row>
    <row r="143" spans="1:14" ht="14.25" x14ac:dyDescent="0.45">
      <c r="A143" s="8" t="s">
        <v>612</v>
      </c>
      <c r="B143" s="191" t="s">
        <v>33</v>
      </c>
      <c r="C143" s="192">
        <v>280540000</v>
      </c>
      <c r="D143" s="193">
        <v>2142387348</v>
      </c>
      <c r="E143" s="136">
        <v>39122</v>
      </c>
      <c r="F143" s="23">
        <f t="shared" ca="1" si="4"/>
        <v>13</v>
      </c>
      <c r="G143" s="23" t="s">
        <v>23</v>
      </c>
      <c r="H143" s="23">
        <v>30673</v>
      </c>
      <c r="I143" s="136">
        <v>26549</v>
      </c>
      <c r="J143" s="8" t="str">
        <f t="shared" si="5"/>
        <v>September</v>
      </c>
      <c r="K143" s="194">
        <v>2</v>
      </c>
      <c r="L143" s="8"/>
      <c r="M143" s="8"/>
      <c r="N143" s="8"/>
    </row>
    <row r="144" spans="1:14" ht="14.25" x14ac:dyDescent="0.45">
      <c r="A144" s="8" t="s">
        <v>532</v>
      </c>
      <c r="B144" s="191" t="s">
        <v>29</v>
      </c>
      <c r="C144" s="192">
        <v>556590000</v>
      </c>
      <c r="D144" s="193">
        <v>3144618773</v>
      </c>
      <c r="E144" s="136">
        <v>37338</v>
      </c>
      <c r="F144" s="23">
        <f t="shared" ca="1" si="4"/>
        <v>18</v>
      </c>
      <c r="G144" s="23" t="s">
        <v>38</v>
      </c>
      <c r="H144" s="23">
        <v>26197</v>
      </c>
      <c r="I144" s="136">
        <v>21059</v>
      </c>
      <c r="J144" s="8" t="str">
        <f t="shared" si="5"/>
        <v>August</v>
      </c>
      <c r="K144" s="194">
        <v>3</v>
      </c>
      <c r="L144" s="8"/>
      <c r="M144" s="8"/>
      <c r="N144" s="8"/>
    </row>
    <row r="145" spans="1:14" ht="14.25" x14ac:dyDescent="0.45">
      <c r="A145" s="8" t="s">
        <v>434</v>
      </c>
      <c r="B145" s="191" t="s">
        <v>22</v>
      </c>
      <c r="C145" s="192">
        <v>197006016</v>
      </c>
      <c r="D145" s="193">
        <v>5154734960</v>
      </c>
      <c r="E145" s="136">
        <v>39898</v>
      </c>
      <c r="F145" s="23">
        <f t="shared" ca="1" si="4"/>
        <v>11</v>
      </c>
      <c r="G145" s="23"/>
      <c r="H145" s="23">
        <v>91482</v>
      </c>
      <c r="I145" s="136">
        <v>23640</v>
      </c>
      <c r="J145" s="8" t="str">
        <f t="shared" si="5"/>
        <v>September</v>
      </c>
      <c r="K145" s="194">
        <v>3</v>
      </c>
      <c r="L145" s="8"/>
      <c r="M145" s="8"/>
      <c r="N145" s="8"/>
    </row>
    <row r="146" spans="1:14" ht="14.25" x14ac:dyDescent="0.45">
      <c r="A146" s="8" t="s">
        <v>464</v>
      </c>
      <c r="B146" s="191" t="s">
        <v>29</v>
      </c>
      <c r="C146" s="192">
        <v>666453427</v>
      </c>
      <c r="D146" s="193">
        <v>9114919822</v>
      </c>
      <c r="E146" s="136">
        <v>39334</v>
      </c>
      <c r="F146" s="23">
        <f t="shared" ca="1" si="4"/>
        <v>12</v>
      </c>
      <c r="G146" s="23"/>
      <c r="H146" s="23">
        <v>29145</v>
      </c>
      <c r="I146" s="136">
        <v>27407</v>
      </c>
      <c r="J146" s="8" t="str">
        <f t="shared" si="5"/>
        <v>January</v>
      </c>
      <c r="K146" s="194">
        <v>3</v>
      </c>
      <c r="L146" s="8"/>
      <c r="M146" s="8"/>
      <c r="N146" s="8"/>
    </row>
    <row r="147" spans="1:14" ht="14.25" x14ac:dyDescent="0.45">
      <c r="A147" s="8" t="s">
        <v>613</v>
      </c>
      <c r="B147" s="191" t="s">
        <v>28</v>
      </c>
      <c r="C147" s="192">
        <v>768004843</v>
      </c>
      <c r="D147" s="193">
        <v>5037919826</v>
      </c>
      <c r="E147" s="136">
        <v>38747</v>
      </c>
      <c r="F147" s="23">
        <f t="shared" ca="1" si="4"/>
        <v>14</v>
      </c>
      <c r="G147" s="23"/>
      <c r="H147" s="23">
        <v>22106</v>
      </c>
      <c r="I147" s="136">
        <v>24981</v>
      </c>
      <c r="J147" s="8" t="str">
        <f t="shared" si="5"/>
        <v>May</v>
      </c>
      <c r="K147" s="194">
        <v>2</v>
      </c>
      <c r="L147" s="8"/>
      <c r="M147" s="8"/>
      <c r="N147" s="8"/>
    </row>
    <row r="148" spans="1:14" ht="14.25" x14ac:dyDescent="0.45">
      <c r="A148" s="8" t="s">
        <v>258</v>
      </c>
      <c r="B148" s="191" t="s">
        <v>22</v>
      </c>
      <c r="C148" s="192">
        <v>531460000</v>
      </c>
      <c r="D148" s="193">
        <v>7165394899</v>
      </c>
      <c r="E148" s="136">
        <v>38197</v>
      </c>
      <c r="F148" s="23">
        <f t="shared" ca="1" si="4"/>
        <v>16</v>
      </c>
      <c r="G148" s="23" t="s">
        <v>23</v>
      </c>
      <c r="H148" s="23">
        <v>35010</v>
      </c>
      <c r="I148" s="136">
        <v>26321</v>
      </c>
      <c r="J148" s="8" t="str">
        <f t="shared" si="5"/>
        <v>January</v>
      </c>
      <c r="K148" s="194">
        <v>5</v>
      </c>
      <c r="L148" s="8"/>
      <c r="M148" s="8"/>
      <c r="N148" s="8"/>
    </row>
    <row r="149" spans="1:14" ht="14.25" x14ac:dyDescent="0.45">
      <c r="A149" s="8" t="s">
        <v>687</v>
      </c>
      <c r="B149" s="191" t="s">
        <v>33</v>
      </c>
      <c r="C149" s="192">
        <v>666477474</v>
      </c>
      <c r="D149" s="193">
        <v>8148012440</v>
      </c>
      <c r="E149" s="136">
        <v>37042</v>
      </c>
      <c r="F149" s="23">
        <f t="shared" ca="1" si="4"/>
        <v>19</v>
      </c>
      <c r="G149" s="23" t="s">
        <v>42</v>
      </c>
      <c r="H149" s="23">
        <v>34257</v>
      </c>
      <c r="I149" s="136">
        <v>24310</v>
      </c>
      <c r="J149" s="8" t="str">
        <f t="shared" si="5"/>
        <v>July</v>
      </c>
      <c r="K149" s="194">
        <v>3</v>
      </c>
      <c r="L149" s="8"/>
      <c r="M149" s="8"/>
      <c r="N149" s="8"/>
    </row>
    <row r="150" spans="1:14" ht="14.25" x14ac:dyDescent="0.45">
      <c r="A150" s="8" t="s">
        <v>533</v>
      </c>
      <c r="B150" s="191" t="s">
        <v>28</v>
      </c>
      <c r="C150" s="192">
        <v>208002582</v>
      </c>
      <c r="D150" s="193">
        <v>4088367725</v>
      </c>
      <c r="E150" s="136">
        <v>40395</v>
      </c>
      <c r="F150" s="23">
        <f t="shared" ca="1" si="4"/>
        <v>10</v>
      </c>
      <c r="G150" s="23"/>
      <c r="H150" s="23">
        <v>36215</v>
      </c>
      <c r="I150" s="136">
        <v>28114</v>
      </c>
      <c r="J150" s="8" t="str">
        <f t="shared" si="5"/>
        <v>December</v>
      </c>
      <c r="K150" s="194">
        <v>5</v>
      </c>
      <c r="L150" s="8"/>
      <c r="M150" s="8"/>
      <c r="N150" s="8"/>
    </row>
    <row r="151" spans="1:14" ht="14.25" x14ac:dyDescent="0.45">
      <c r="A151" s="8" t="s">
        <v>372</v>
      </c>
      <c r="B151" s="191" t="s">
        <v>22</v>
      </c>
      <c r="C151" s="192">
        <v>435560000</v>
      </c>
      <c r="D151" s="193">
        <v>2104273090</v>
      </c>
      <c r="E151" s="136">
        <v>40937</v>
      </c>
      <c r="F151" s="23">
        <f t="shared" ca="1" si="4"/>
        <v>8</v>
      </c>
      <c r="G151" s="23"/>
      <c r="H151" s="23">
        <v>52553</v>
      </c>
      <c r="I151" s="136">
        <v>25752</v>
      </c>
      <c r="J151" s="8" t="str">
        <f t="shared" si="5"/>
        <v>July</v>
      </c>
      <c r="K151" s="194">
        <v>5</v>
      </c>
      <c r="L151" s="8"/>
      <c r="M151" s="8"/>
      <c r="N151" s="8"/>
    </row>
    <row r="152" spans="1:14" ht="14.25" x14ac:dyDescent="0.45">
      <c r="A152" s="8" t="s">
        <v>534</v>
      </c>
      <c r="B152" s="191" t="s">
        <v>33</v>
      </c>
      <c r="C152" s="192">
        <v>141490000</v>
      </c>
      <c r="D152" s="193">
        <v>4104375269</v>
      </c>
      <c r="E152" s="136">
        <v>38872</v>
      </c>
      <c r="F152" s="23">
        <f t="shared" ca="1" si="4"/>
        <v>14</v>
      </c>
      <c r="G152" s="23"/>
      <c r="H152" s="23">
        <v>67161</v>
      </c>
      <c r="I152" s="136">
        <v>26946</v>
      </c>
      <c r="J152" s="8" t="str">
        <f t="shared" si="5"/>
        <v>October</v>
      </c>
      <c r="K152" s="194">
        <v>3</v>
      </c>
      <c r="L152" s="8"/>
      <c r="M152" s="8"/>
      <c r="N152" s="8"/>
    </row>
    <row r="153" spans="1:14" ht="14.25" x14ac:dyDescent="0.45">
      <c r="A153" s="8" t="s">
        <v>259</v>
      </c>
      <c r="B153" s="191" t="s">
        <v>22</v>
      </c>
      <c r="C153" s="192">
        <v>972005838</v>
      </c>
      <c r="D153" s="193">
        <v>3167172882</v>
      </c>
      <c r="E153" s="136">
        <v>39471</v>
      </c>
      <c r="F153" s="23">
        <f t="shared" ca="1" si="4"/>
        <v>12</v>
      </c>
      <c r="G153" s="23" t="s">
        <v>53</v>
      </c>
      <c r="H153" s="23">
        <v>34555</v>
      </c>
      <c r="I153" s="136">
        <v>24614</v>
      </c>
      <c r="J153" s="8" t="str">
        <f t="shared" si="5"/>
        <v>May</v>
      </c>
      <c r="K153" s="194">
        <v>2</v>
      </c>
      <c r="L153" s="8"/>
      <c r="M153" s="8"/>
      <c r="N153" s="8"/>
    </row>
    <row r="154" spans="1:14" ht="14.25" x14ac:dyDescent="0.45">
      <c r="A154" s="8" t="s">
        <v>97</v>
      </c>
      <c r="B154" s="191" t="s">
        <v>22</v>
      </c>
      <c r="C154" s="192">
        <v>973510000</v>
      </c>
      <c r="D154" s="193">
        <v>6125036114</v>
      </c>
      <c r="E154" s="136">
        <v>38603</v>
      </c>
      <c r="F154" s="23">
        <f t="shared" ca="1" si="4"/>
        <v>14</v>
      </c>
      <c r="G154" s="23" t="s">
        <v>23</v>
      </c>
      <c r="H154" s="23">
        <v>71674</v>
      </c>
      <c r="I154" s="136">
        <v>28083</v>
      </c>
      <c r="J154" s="8" t="str">
        <f t="shared" si="5"/>
        <v>November</v>
      </c>
      <c r="K154" s="194">
        <v>4</v>
      </c>
      <c r="L154" s="8"/>
      <c r="M154" s="8"/>
      <c r="N154" s="8"/>
    </row>
    <row r="155" spans="1:14" ht="14.25" x14ac:dyDescent="0.45">
      <c r="A155" s="8" t="s">
        <v>802</v>
      </c>
      <c r="B155" s="191" t="s">
        <v>22</v>
      </c>
      <c r="C155" s="192">
        <v>141007102</v>
      </c>
      <c r="D155" s="193">
        <v>5193164024</v>
      </c>
      <c r="E155" s="136">
        <v>41469</v>
      </c>
      <c r="F155" s="23">
        <f t="shared" ca="1" si="4"/>
        <v>7</v>
      </c>
      <c r="G155" s="23" t="s">
        <v>53</v>
      </c>
      <c r="H155" s="23">
        <v>29584</v>
      </c>
      <c r="I155" s="136">
        <v>27990</v>
      </c>
      <c r="J155" s="8" t="str">
        <f t="shared" si="5"/>
        <v>August</v>
      </c>
      <c r="K155" s="194">
        <v>2</v>
      </c>
      <c r="L155" s="8"/>
      <c r="M155" s="8"/>
      <c r="N155" s="8"/>
    </row>
    <row r="156" spans="1:14" ht="14.25" x14ac:dyDescent="0.45">
      <c r="A156" s="8" t="s">
        <v>390</v>
      </c>
      <c r="B156" s="191" t="s">
        <v>33</v>
      </c>
      <c r="C156" s="192">
        <v>121780000</v>
      </c>
      <c r="D156" s="193">
        <v>4182793404</v>
      </c>
      <c r="E156" s="136">
        <v>40287</v>
      </c>
      <c r="F156" s="23">
        <f t="shared" ca="1" si="4"/>
        <v>10</v>
      </c>
      <c r="G156" s="23" t="s">
        <v>23</v>
      </c>
      <c r="H156" s="23">
        <v>53019</v>
      </c>
      <c r="I156" s="136">
        <v>24605</v>
      </c>
      <c r="J156" s="8" t="str">
        <f t="shared" si="5"/>
        <v>May</v>
      </c>
      <c r="K156" s="194">
        <v>5</v>
      </c>
      <c r="L156" s="8"/>
      <c r="M156" s="8"/>
      <c r="N156" s="8"/>
    </row>
    <row r="157" spans="1:14" ht="14.25" x14ac:dyDescent="0.45">
      <c r="A157" s="8" t="s">
        <v>260</v>
      </c>
      <c r="B157" s="191" t="s">
        <v>22</v>
      </c>
      <c r="C157" s="192">
        <v>523005947</v>
      </c>
      <c r="D157" s="193">
        <v>2115818082</v>
      </c>
      <c r="E157" s="136">
        <v>41232</v>
      </c>
      <c r="F157" s="23">
        <f t="shared" ca="1" si="4"/>
        <v>7</v>
      </c>
      <c r="G157" s="23" t="s">
        <v>53</v>
      </c>
      <c r="H157" s="23">
        <v>32958</v>
      </c>
      <c r="I157" s="136">
        <v>30414</v>
      </c>
      <c r="J157" s="8" t="str">
        <f t="shared" si="5"/>
        <v>April</v>
      </c>
      <c r="K157" s="194">
        <v>5</v>
      </c>
      <c r="L157" s="8"/>
      <c r="M157" s="8"/>
      <c r="N157" s="8"/>
    </row>
    <row r="158" spans="1:14" ht="14.25" x14ac:dyDescent="0.45">
      <c r="A158" s="8" t="s">
        <v>614</v>
      </c>
      <c r="B158" s="191" t="s">
        <v>22</v>
      </c>
      <c r="C158" s="192">
        <v>829001407</v>
      </c>
      <c r="D158" s="193">
        <v>6138304204</v>
      </c>
      <c r="E158" s="136">
        <v>38128</v>
      </c>
      <c r="F158" s="23">
        <f t="shared" ca="1" si="4"/>
        <v>16</v>
      </c>
      <c r="G158" s="23" t="s">
        <v>23</v>
      </c>
      <c r="H158" s="23">
        <v>68762</v>
      </c>
      <c r="I158" s="136">
        <v>25181</v>
      </c>
      <c r="J158" s="8" t="str">
        <f t="shared" si="5"/>
        <v>December</v>
      </c>
      <c r="K158" s="194">
        <v>5</v>
      </c>
      <c r="L158" s="8"/>
      <c r="M158" s="8"/>
      <c r="N158" s="8"/>
    </row>
    <row r="159" spans="1:14" ht="14.25" x14ac:dyDescent="0.45">
      <c r="A159" s="8" t="s">
        <v>465</v>
      </c>
      <c r="B159" s="191" t="s">
        <v>22</v>
      </c>
      <c r="C159" s="192">
        <v>376480000</v>
      </c>
      <c r="D159" s="193">
        <v>8137312659</v>
      </c>
      <c r="E159" s="136">
        <v>38745</v>
      </c>
      <c r="F159" s="23">
        <f t="shared" ca="1" si="4"/>
        <v>14</v>
      </c>
      <c r="G159" s="23" t="s">
        <v>53</v>
      </c>
      <c r="H159" s="23">
        <v>86850</v>
      </c>
      <c r="I159" s="136">
        <v>21827</v>
      </c>
      <c r="J159" s="8" t="str">
        <f t="shared" si="5"/>
        <v>October</v>
      </c>
      <c r="K159" s="194">
        <v>3</v>
      </c>
      <c r="L159" s="8"/>
      <c r="M159" s="8"/>
      <c r="N159" s="8"/>
    </row>
    <row r="160" spans="1:14" ht="14.25" x14ac:dyDescent="0.45">
      <c r="A160" s="8" t="s">
        <v>615</v>
      </c>
      <c r="B160" s="191" t="s">
        <v>22</v>
      </c>
      <c r="C160" s="192">
        <v>945890000</v>
      </c>
      <c r="D160" s="193">
        <v>7163883356</v>
      </c>
      <c r="E160" s="136">
        <v>38022</v>
      </c>
      <c r="F160" s="23">
        <f t="shared" ca="1" si="4"/>
        <v>16</v>
      </c>
      <c r="G160" s="23"/>
      <c r="H160" s="23">
        <v>79236</v>
      </c>
      <c r="I160" s="136">
        <v>24773</v>
      </c>
      <c r="J160" s="8" t="str">
        <f t="shared" si="5"/>
        <v>October</v>
      </c>
      <c r="K160" s="194">
        <v>2</v>
      </c>
      <c r="L160" s="8"/>
      <c r="M160" s="8"/>
      <c r="N160" s="8"/>
    </row>
    <row r="161" spans="1:14" ht="14.25" x14ac:dyDescent="0.45">
      <c r="A161" s="8" t="s">
        <v>261</v>
      </c>
      <c r="B161" s="191" t="s">
        <v>22</v>
      </c>
      <c r="C161" s="192">
        <v>666783902</v>
      </c>
      <c r="D161" s="193">
        <v>5113613559</v>
      </c>
      <c r="E161" s="136">
        <v>37070</v>
      </c>
      <c r="F161" s="23">
        <f t="shared" ca="1" si="4"/>
        <v>19</v>
      </c>
      <c r="G161" s="23"/>
      <c r="H161" s="23">
        <v>63621</v>
      </c>
      <c r="I161" s="136">
        <v>26529</v>
      </c>
      <c r="J161" s="8" t="str">
        <f t="shared" si="5"/>
        <v>August</v>
      </c>
      <c r="K161" s="194">
        <v>3</v>
      </c>
      <c r="L161" s="8"/>
      <c r="M161" s="8"/>
      <c r="N161" s="8"/>
    </row>
    <row r="162" spans="1:14" ht="14.25" x14ac:dyDescent="0.45">
      <c r="A162" s="8" t="s">
        <v>616</v>
      </c>
      <c r="B162" s="191" t="s">
        <v>22</v>
      </c>
      <c r="C162" s="192">
        <v>809002367</v>
      </c>
      <c r="D162" s="193">
        <v>8068038161</v>
      </c>
      <c r="E162" s="136">
        <v>39472</v>
      </c>
      <c r="F162" s="23">
        <f t="shared" ca="1" si="4"/>
        <v>12</v>
      </c>
      <c r="G162" s="23"/>
      <c r="H162" s="23">
        <v>46156</v>
      </c>
      <c r="I162" s="136">
        <v>26260</v>
      </c>
      <c r="J162" s="8" t="str">
        <f t="shared" si="5"/>
        <v>November</v>
      </c>
      <c r="K162" s="194">
        <v>5</v>
      </c>
      <c r="L162" s="8"/>
      <c r="M162" s="8"/>
      <c r="N162" s="8"/>
    </row>
    <row r="163" spans="1:14" ht="14.25" x14ac:dyDescent="0.45">
      <c r="A163" s="8" t="s">
        <v>535</v>
      </c>
      <c r="B163" s="191" t="s">
        <v>33</v>
      </c>
      <c r="C163" s="192">
        <v>885890000</v>
      </c>
      <c r="D163" s="193">
        <v>9155724528</v>
      </c>
      <c r="E163" s="136">
        <v>36701</v>
      </c>
      <c r="F163" s="23">
        <f t="shared" ca="1" si="4"/>
        <v>20</v>
      </c>
      <c r="G163" s="23" t="s">
        <v>53</v>
      </c>
      <c r="H163" s="23">
        <v>59075</v>
      </c>
      <c r="I163" s="136">
        <v>23275</v>
      </c>
      <c r="J163" s="8" t="str">
        <f t="shared" si="5"/>
        <v>September</v>
      </c>
      <c r="K163" s="194">
        <v>2</v>
      </c>
      <c r="L163" s="8"/>
      <c r="M163" s="8"/>
      <c r="N163" s="8"/>
    </row>
    <row r="164" spans="1:14" ht="14.25" x14ac:dyDescent="0.45">
      <c r="A164" s="8" t="s">
        <v>536</v>
      </c>
      <c r="B164" s="191" t="s">
        <v>33</v>
      </c>
      <c r="C164" s="192">
        <v>242005378</v>
      </c>
      <c r="D164" s="193">
        <v>3097528456</v>
      </c>
      <c r="E164" s="136">
        <v>43422</v>
      </c>
      <c r="F164" s="23">
        <f t="shared" ca="1" si="4"/>
        <v>1</v>
      </c>
      <c r="G164" s="23"/>
      <c r="H164" s="23">
        <v>43344</v>
      </c>
      <c r="I164" s="136">
        <v>27208</v>
      </c>
      <c r="J164" s="8" t="str">
        <f t="shared" si="5"/>
        <v>June</v>
      </c>
      <c r="K164" s="194">
        <v>4</v>
      </c>
      <c r="L164" s="8"/>
      <c r="M164" s="8"/>
      <c r="N164" s="8"/>
    </row>
    <row r="165" spans="1:14" ht="14.25" x14ac:dyDescent="0.45">
      <c r="A165" s="8" t="s">
        <v>764</v>
      </c>
      <c r="B165" s="191" t="s">
        <v>33</v>
      </c>
      <c r="C165" s="192">
        <v>666498189</v>
      </c>
      <c r="D165" s="193">
        <v>5082939413</v>
      </c>
      <c r="E165" s="136">
        <v>38822</v>
      </c>
      <c r="F165" s="23">
        <f t="shared" ca="1" si="4"/>
        <v>14</v>
      </c>
      <c r="G165" s="23" t="s">
        <v>53</v>
      </c>
      <c r="H165" s="23">
        <v>45983</v>
      </c>
      <c r="I165" s="136">
        <v>26896</v>
      </c>
      <c r="J165" s="8" t="str">
        <f t="shared" si="5"/>
        <v>August</v>
      </c>
      <c r="K165" s="194">
        <v>2</v>
      </c>
      <c r="L165" s="8"/>
      <c r="M165" s="8"/>
      <c r="N165" s="8"/>
    </row>
    <row r="166" spans="1:14" ht="14.25" x14ac:dyDescent="0.45">
      <c r="A166" s="8" t="s">
        <v>262</v>
      </c>
      <c r="B166" s="191" t="s">
        <v>22</v>
      </c>
      <c r="C166" s="192">
        <v>666875393</v>
      </c>
      <c r="D166" s="193">
        <v>5057429525</v>
      </c>
      <c r="E166" s="136">
        <v>39380</v>
      </c>
      <c r="F166" s="23">
        <f t="shared" ca="1" si="4"/>
        <v>12</v>
      </c>
      <c r="G166" s="23" t="s">
        <v>23</v>
      </c>
      <c r="H166" s="23">
        <v>21747</v>
      </c>
      <c r="I166" s="136">
        <v>26394</v>
      </c>
      <c r="J166" s="8" t="str">
        <f t="shared" si="5"/>
        <v>April</v>
      </c>
      <c r="K166" s="194">
        <v>4</v>
      </c>
      <c r="L166" s="8"/>
      <c r="M166" s="8"/>
      <c r="N166" s="8"/>
    </row>
    <row r="167" spans="1:14" ht="14.25" x14ac:dyDescent="0.45">
      <c r="A167" s="8" t="s">
        <v>803</v>
      </c>
      <c r="B167" s="191" t="s">
        <v>33</v>
      </c>
      <c r="C167" s="192">
        <v>666190898</v>
      </c>
      <c r="D167" s="193">
        <v>8055968632</v>
      </c>
      <c r="E167" s="136">
        <v>38912</v>
      </c>
      <c r="F167" s="23">
        <f t="shared" ca="1" si="4"/>
        <v>14</v>
      </c>
      <c r="G167" s="23" t="s">
        <v>53</v>
      </c>
      <c r="H167" s="23">
        <v>62414</v>
      </c>
      <c r="I167" s="136">
        <v>25254</v>
      </c>
      <c r="J167" s="8" t="str">
        <f t="shared" si="5"/>
        <v>February</v>
      </c>
      <c r="K167" s="194">
        <v>2</v>
      </c>
      <c r="L167" s="8"/>
      <c r="M167" s="8"/>
      <c r="N167" s="8"/>
    </row>
    <row r="168" spans="1:14" ht="14.25" x14ac:dyDescent="0.45">
      <c r="A168" s="8" t="s">
        <v>194</v>
      </c>
      <c r="B168" s="191" t="s">
        <v>22</v>
      </c>
      <c r="C168" s="192">
        <v>467008129</v>
      </c>
      <c r="D168" s="193">
        <v>3044084456</v>
      </c>
      <c r="E168" s="136">
        <v>39676</v>
      </c>
      <c r="F168" s="23">
        <f t="shared" ca="1" si="4"/>
        <v>11</v>
      </c>
      <c r="G168" s="23"/>
      <c r="H168" s="23">
        <v>90876</v>
      </c>
      <c r="I168" s="136">
        <v>28137</v>
      </c>
      <c r="J168" s="8" t="str">
        <f t="shared" si="5"/>
        <v>January</v>
      </c>
      <c r="K168" s="194">
        <v>5</v>
      </c>
      <c r="L168" s="8"/>
      <c r="M168" s="8"/>
      <c r="N168" s="8"/>
    </row>
    <row r="169" spans="1:14" ht="14.25" x14ac:dyDescent="0.45">
      <c r="A169" s="8" t="s">
        <v>98</v>
      </c>
      <c r="B169" s="191" t="s">
        <v>22</v>
      </c>
      <c r="C169" s="192">
        <v>781220000</v>
      </c>
      <c r="D169" s="193">
        <v>6103184277</v>
      </c>
      <c r="E169" s="136">
        <v>37837</v>
      </c>
      <c r="F169" s="23">
        <f t="shared" ca="1" si="4"/>
        <v>17</v>
      </c>
      <c r="G169" s="23" t="s">
        <v>55</v>
      </c>
      <c r="H169" s="23">
        <v>36566</v>
      </c>
      <c r="I169" s="136">
        <v>25221</v>
      </c>
      <c r="J169" s="8" t="str">
        <f t="shared" si="5"/>
        <v>January</v>
      </c>
      <c r="K169" s="194">
        <v>3</v>
      </c>
      <c r="L169" s="8"/>
      <c r="M169" s="8"/>
      <c r="N169" s="8"/>
    </row>
    <row r="170" spans="1:14" ht="14.25" x14ac:dyDescent="0.45">
      <c r="A170" s="8" t="s">
        <v>99</v>
      </c>
      <c r="B170" s="191" t="s">
        <v>33</v>
      </c>
      <c r="C170" s="192">
        <v>666300207</v>
      </c>
      <c r="D170" s="193">
        <v>2132238535</v>
      </c>
      <c r="E170" s="136">
        <v>39513</v>
      </c>
      <c r="F170" s="23">
        <f t="shared" ca="1" si="4"/>
        <v>12</v>
      </c>
      <c r="G170" s="23" t="s">
        <v>23</v>
      </c>
      <c r="H170" s="23">
        <v>59210</v>
      </c>
      <c r="I170" s="136">
        <v>26631</v>
      </c>
      <c r="J170" s="8" t="str">
        <f t="shared" si="5"/>
        <v>November</v>
      </c>
      <c r="K170" s="194">
        <v>1</v>
      </c>
      <c r="L170" s="8"/>
      <c r="M170" s="8"/>
      <c r="N170" s="8"/>
    </row>
    <row r="171" spans="1:14" ht="14.25" x14ac:dyDescent="0.45">
      <c r="A171" s="8" t="s">
        <v>537</v>
      </c>
      <c r="B171" s="191" t="s">
        <v>33</v>
      </c>
      <c r="C171" s="192">
        <v>767005714</v>
      </c>
      <c r="D171" s="193">
        <v>8056007063</v>
      </c>
      <c r="E171" s="136">
        <v>38995</v>
      </c>
      <c r="F171" s="23">
        <f t="shared" ca="1" si="4"/>
        <v>13</v>
      </c>
      <c r="G171" s="23"/>
      <c r="H171" s="23">
        <v>56145</v>
      </c>
      <c r="I171" s="136">
        <v>23644</v>
      </c>
      <c r="J171" s="8" t="str">
        <f t="shared" si="5"/>
        <v>September</v>
      </c>
      <c r="K171" s="194">
        <v>2</v>
      </c>
      <c r="L171" s="8"/>
      <c r="M171" s="8"/>
      <c r="N171" s="8"/>
    </row>
    <row r="172" spans="1:14" ht="14.25" x14ac:dyDescent="0.45">
      <c r="A172" s="8" t="s">
        <v>263</v>
      </c>
      <c r="B172" s="191" t="s">
        <v>22</v>
      </c>
      <c r="C172" s="192">
        <v>503840000</v>
      </c>
      <c r="D172" s="193">
        <v>4148801464</v>
      </c>
      <c r="E172" s="136">
        <v>36932</v>
      </c>
      <c r="F172" s="23">
        <f t="shared" ca="1" si="4"/>
        <v>19</v>
      </c>
      <c r="G172" s="23" t="s">
        <v>23</v>
      </c>
      <c r="H172" s="23">
        <v>67961</v>
      </c>
      <c r="I172" s="136">
        <v>25779</v>
      </c>
      <c r="J172" s="8" t="str">
        <f t="shared" si="5"/>
        <v>July</v>
      </c>
      <c r="K172" s="194">
        <v>1</v>
      </c>
      <c r="L172" s="8"/>
      <c r="M172" s="8"/>
      <c r="N172" s="8"/>
    </row>
    <row r="173" spans="1:14" ht="14.25" x14ac:dyDescent="0.45">
      <c r="A173" s="8" t="s">
        <v>391</v>
      </c>
      <c r="B173" s="191" t="s">
        <v>33</v>
      </c>
      <c r="C173" s="192">
        <v>847790000</v>
      </c>
      <c r="D173" s="193">
        <v>3052126686</v>
      </c>
      <c r="E173" s="136">
        <v>43801</v>
      </c>
      <c r="F173" s="23">
        <f t="shared" ca="1" si="4"/>
        <v>0</v>
      </c>
      <c r="G173" s="23" t="s">
        <v>53</v>
      </c>
      <c r="H173" s="23">
        <v>60924</v>
      </c>
      <c r="I173" s="136">
        <v>31327</v>
      </c>
      <c r="J173" s="8" t="str">
        <f t="shared" si="5"/>
        <v>October</v>
      </c>
      <c r="K173" s="194">
        <v>2</v>
      </c>
      <c r="L173" s="8"/>
      <c r="M173" s="8"/>
      <c r="N173" s="8"/>
    </row>
    <row r="174" spans="1:14" ht="14.25" x14ac:dyDescent="0.45">
      <c r="A174" s="8" t="s">
        <v>466</v>
      </c>
      <c r="B174" s="191" t="s">
        <v>28</v>
      </c>
      <c r="C174" s="192">
        <v>558004942</v>
      </c>
      <c r="D174" s="193">
        <v>7046699611</v>
      </c>
      <c r="E174" s="136">
        <v>42212</v>
      </c>
      <c r="F174" s="23">
        <f t="shared" ca="1" si="4"/>
        <v>5</v>
      </c>
      <c r="G174" s="23" t="s">
        <v>42</v>
      </c>
      <c r="H174" s="23">
        <v>20195</v>
      </c>
      <c r="I174" s="136">
        <v>27302</v>
      </c>
      <c r="J174" s="8" t="str">
        <f t="shared" si="5"/>
        <v>September</v>
      </c>
      <c r="K174" s="194">
        <v>2</v>
      </c>
      <c r="L174" s="8"/>
      <c r="M174" s="8"/>
      <c r="N174" s="8"/>
    </row>
    <row r="175" spans="1:14" ht="14.25" x14ac:dyDescent="0.45">
      <c r="A175" s="8" t="s">
        <v>617</v>
      </c>
      <c r="B175" s="191" t="s">
        <v>29</v>
      </c>
      <c r="C175" s="192">
        <v>575006516</v>
      </c>
      <c r="D175" s="193">
        <v>9055998691</v>
      </c>
      <c r="E175" s="136">
        <v>41658</v>
      </c>
      <c r="F175" s="23">
        <f t="shared" ca="1" si="4"/>
        <v>6</v>
      </c>
      <c r="G175" s="23" t="s">
        <v>23</v>
      </c>
      <c r="H175" s="23">
        <v>30625</v>
      </c>
      <c r="I175" s="136">
        <v>26238</v>
      </c>
      <c r="J175" s="8" t="str">
        <f t="shared" si="5"/>
        <v>November</v>
      </c>
      <c r="K175" s="194">
        <v>5</v>
      </c>
      <c r="L175" s="8"/>
      <c r="M175" s="8"/>
      <c r="N175" s="8"/>
    </row>
    <row r="176" spans="1:14" ht="14.25" x14ac:dyDescent="0.45">
      <c r="A176" s="8" t="s">
        <v>618</v>
      </c>
      <c r="B176" s="191" t="s">
        <v>22</v>
      </c>
      <c r="C176" s="192">
        <v>697001361</v>
      </c>
      <c r="D176" s="193">
        <v>3043976775</v>
      </c>
      <c r="E176" s="136">
        <v>36519</v>
      </c>
      <c r="F176" s="23">
        <f t="shared" ca="1" si="4"/>
        <v>20</v>
      </c>
      <c r="G176" s="23" t="s">
        <v>42</v>
      </c>
      <c r="H176" s="23">
        <v>56163</v>
      </c>
      <c r="I176" s="136">
        <v>20645</v>
      </c>
      <c r="J176" s="8" t="str">
        <f t="shared" si="5"/>
        <v>July</v>
      </c>
      <c r="K176" s="194">
        <v>5</v>
      </c>
      <c r="L176" s="8"/>
      <c r="M176" s="8"/>
      <c r="N176" s="8"/>
    </row>
    <row r="177" spans="1:14" ht="14.25" x14ac:dyDescent="0.45">
      <c r="A177" s="8" t="s">
        <v>264</v>
      </c>
      <c r="B177" s="191" t="s">
        <v>29</v>
      </c>
      <c r="C177" s="192">
        <v>897470000</v>
      </c>
      <c r="D177" s="193">
        <v>9038489758</v>
      </c>
      <c r="E177" s="136">
        <v>37217</v>
      </c>
      <c r="F177" s="23">
        <f t="shared" ca="1" si="4"/>
        <v>18</v>
      </c>
      <c r="G177" s="23" t="s">
        <v>38</v>
      </c>
      <c r="H177" s="23">
        <v>33019</v>
      </c>
      <c r="I177" s="136">
        <v>23366</v>
      </c>
      <c r="J177" s="8" t="str">
        <f t="shared" si="5"/>
        <v>December</v>
      </c>
      <c r="K177" s="194">
        <v>3</v>
      </c>
      <c r="L177" s="8"/>
      <c r="M177" s="8"/>
      <c r="N177" s="8"/>
    </row>
    <row r="178" spans="1:14" ht="14.25" x14ac:dyDescent="0.45">
      <c r="A178" s="8" t="s">
        <v>783</v>
      </c>
      <c r="B178" s="191" t="s">
        <v>33</v>
      </c>
      <c r="C178" s="192">
        <v>166890000</v>
      </c>
      <c r="D178" s="193">
        <v>8057188067</v>
      </c>
      <c r="E178" s="136">
        <v>40801</v>
      </c>
      <c r="F178" s="23">
        <f t="shared" ca="1" si="4"/>
        <v>8</v>
      </c>
      <c r="G178" s="23" t="s">
        <v>55</v>
      </c>
      <c r="H178" s="23">
        <v>43531</v>
      </c>
      <c r="I178" s="136">
        <v>26320</v>
      </c>
      <c r="J178" s="8" t="str">
        <f t="shared" si="5"/>
        <v>January</v>
      </c>
      <c r="K178" s="194">
        <v>1</v>
      </c>
      <c r="L178" s="8"/>
      <c r="M178" s="8"/>
      <c r="N178" s="8"/>
    </row>
    <row r="179" spans="1:14" ht="14.25" x14ac:dyDescent="0.45">
      <c r="A179" s="8" t="s">
        <v>195</v>
      </c>
      <c r="B179" s="191" t="s">
        <v>28</v>
      </c>
      <c r="C179" s="192">
        <v>407330000</v>
      </c>
      <c r="D179" s="193">
        <v>4124100997</v>
      </c>
      <c r="E179" s="136">
        <v>43471</v>
      </c>
      <c r="F179" s="23">
        <f t="shared" ca="1" si="4"/>
        <v>1</v>
      </c>
      <c r="G179" s="23" t="s">
        <v>38</v>
      </c>
      <c r="H179" s="23">
        <v>19733</v>
      </c>
      <c r="I179" s="136">
        <v>31887</v>
      </c>
      <c r="J179" s="8" t="str">
        <f t="shared" si="5"/>
        <v>April</v>
      </c>
      <c r="K179" s="194">
        <v>2</v>
      </c>
      <c r="L179" s="8"/>
      <c r="M179" s="8"/>
      <c r="N179" s="8"/>
    </row>
    <row r="180" spans="1:14" ht="14.25" x14ac:dyDescent="0.45">
      <c r="A180" s="8" t="s">
        <v>265</v>
      </c>
      <c r="B180" s="191" t="s">
        <v>28</v>
      </c>
      <c r="C180" s="192">
        <v>968005334</v>
      </c>
      <c r="D180" s="193">
        <v>2118912054</v>
      </c>
      <c r="E180" s="136">
        <v>39286</v>
      </c>
      <c r="F180" s="23">
        <f t="shared" ca="1" si="4"/>
        <v>13</v>
      </c>
      <c r="G180" s="23" t="s">
        <v>55</v>
      </c>
      <c r="H180" s="23">
        <v>15873</v>
      </c>
      <c r="I180" s="136">
        <v>23928</v>
      </c>
      <c r="J180" s="8" t="str">
        <f t="shared" si="5"/>
        <v>July</v>
      </c>
      <c r="K180" s="194">
        <v>1</v>
      </c>
      <c r="L180" s="8"/>
      <c r="M180" s="8"/>
      <c r="N180" s="8"/>
    </row>
    <row r="181" spans="1:14" ht="14.25" x14ac:dyDescent="0.45">
      <c r="A181" s="8" t="s">
        <v>100</v>
      </c>
      <c r="B181" s="191" t="s">
        <v>33</v>
      </c>
      <c r="C181" s="192">
        <v>723750000</v>
      </c>
      <c r="D181" s="193">
        <v>4086795200</v>
      </c>
      <c r="E181" s="136">
        <v>38810</v>
      </c>
      <c r="F181" s="23">
        <f t="shared" ca="1" si="4"/>
        <v>14</v>
      </c>
      <c r="G181" s="23" t="s">
        <v>38</v>
      </c>
      <c r="H181" s="23">
        <v>66943</v>
      </c>
      <c r="I181" s="136">
        <v>28225</v>
      </c>
      <c r="J181" s="8" t="str">
        <f t="shared" si="5"/>
        <v>April</v>
      </c>
      <c r="K181" s="194">
        <v>1</v>
      </c>
      <c r="L181" s="8"/>
      <c r="M181" s="8"/>
      <c r="N181" s="8"/>
    </row>
    <row r="182" spans="1:14" ht="14.25" x14ac:dyDescent="0.45">
      <c r="A182" s="8" t="s">
        <v>266</v>
      </c>
      <c r="B182" s="191" t="s">
        <v>33</v>
      </c>
      <c r="C182" s="192">
        <v>699870000</v>
      </c>
      <c r="D182" s="193">
        <v>6091603964</v>
      </c>
      <c r="E182" s="136">
        <v>38698</v>
      </c>
      <c r="F182" s="23">
        <f t="shared" ca="1" si="4"/>
        <v>14</v>
      </c>
      <c r="G182" s="23"/>
      <c r="H182" s="23">
        <v>35878</v>
      </c>
      <c r="I182" s="136">
        <v>23921</v>
      </c>
      <c r="J182" s="8" t="str">
        <f t="shared" si="5"/>
        <v>June</v>
      </c>
      <c r="K182" s="194">
        <v>4</v>
      </c>
      <c r="L182" s="8"/>
      <c r="M182" s="8"/>
      <c r="N182" s="8"/>
    </row>
    <row r="183" spans="1:14" ht="14.25" x14ac:dyDescent="0.45">
      <c r="A183" s="8" t="s">
        <v>435</v>
      </c>
      <c r="B183" s="191" t="s">
        <v>22</v>
      </c>
      <c r="C183" s="192">
        <v>944590000</v>
      </c>
      <c r="D183" s="193">
        <v>5076733291</v>
      </c>
      <c r="E183" s="136">
        <v>39991</v>
      </c>
      <c r="F183" s="23">
        <f t="shared" ca="1" si="4"/>
        <v>11</v>
      </c>
      <c r="G183" s="23" t="s">
        <v>53</v>
      </c>
      <c r="H183" s="23">
        <v>57702</v>
      </c>
      <c r="I183" s="136">
        <v>26631</v>
      </c>
      <c r="J183" s="8" t="str">
        <f t="shared" si="5"/>
        <v>November</v>
      </c>
      <c r="K183" s="194">
        <v>1</v>
      </c>
      <c r="L183" s="8"/>
      <c r="M183" s="8"/>
      <c r="N183" s="8"/>
    </row>
    <row r="184" spans="1:14" ht="14.25" x14ac:dyDescent="0.45">
      <c r="A184" s="8" t="s">
        <v>688</v>
      </c>
      <c r="B184" s="191" t="s">
        <v>29</v>
      </c>
      <c r="C184" s="192">
        <v>388710000</v>
      </c>
      <c r="D184" s="193">
        <v>4025915044</v>
      </c>
      <c r="E184" s="136">
        <v>39802</v>
      </c>
      <c r="F184" s="23">
        <f t="shared" ca="1" si="4"/>
        <v>11</v>
      </c>
      <c r="G184" s="23" t="s">
        <v>53</v>
      </c>
      <c r="H184" s="23">
        <v>31708</v>
      </c>
      <c r="I184" s="136">
        <v>23762</v>
      </c>
      <c r="J184" s="8" t="str">
        <f t="shared" si="5"/>
        <v>January</v>
      </c>
      <c r="K184" s="194">
        <v>1</v>
      </c>
      <c r="L184" s="8"/>
      <c r="M184" s="8"/>
      <c r="N184" s="8"/>
    </row>
    <row r="185" spans="1:14" ht="14.25" x14ac:dyDescent="0.45">
      <c r="A185" s="8" t="s">
        <v>689</v>
      </c>
      <c r="B185" s="191" t="s">
        <v>22</v>
      </c>
      <c r="C185" s="192">
        <v>635005174</v>
      </c>
      <c r="D185" s="193">
        <v>9042924678</v>
      </c>
      <c r="E185" s="136">
        <v>43566</v>
      </c>
      <c r="F185" s="23">
        <f t="shared" ca="1" si="4"/>
        <v>1</v>
      </c>
      <c r="G185" s="23" t="s">
        <v>53</v>
      </c>
      <c r="H185" s="23">
        <v>63801</v>
      </c>
      <c r="I185" s="136">
        <v>28119</v>
      </c>
      <c r="J185" s="8" t="str">
        <f t="shared" si="5"/>
        <v>December</v>
      </c>
      <c r="K185" s="194">
        <v>5</v>
      </c>
      <c r="L185" s="8"/>
      <c r="M185" s="8"/>
      <c r="N185" s="8"/>
    </row>
    <row r="186" spans="1:14" ht="14.25" x14ac:dyDescent="0.45">
      <c r="A186" s="8" t="s">
        <v>619</v>
      </c>
      <c r="B186" s="191" t="s">
        <v>28</v>
      </c>
      <c r="C186" s="192">
        <v>594710000</v>
      </c>
      <c r="D186" s="193">
        <v>3092636321</v>
      </c>
      <c r="E186" s="136">
        <v>39754</v>
      </c>
      <c r="F186" s="23">
        <f t="shared" ca="1" si="4"/>
        <v>11</v>
      </c>
      <c r="G186" s="23"/>
      <c r="H186" s="23">
        <v>36157</v>
      </c>
      <c r="I186" s="136">
        <v>24852</v>
      </c>
      <c r="J186" s="8" t="str">
        <f t="shared" si="5"/>
        <v>January</v>
      </c>
      <c r="K186" s="194">
        <v>2</v>
      </c>
      <c r="L186" s="8"/>
      <c r="M186" s="8"/>
      <c r="N186" s="8"/>
    </row>
    <row r="187" spans="1:14" ht="14.25" x14ac:dyDescent="0.45">
      <c r="A187" s="8" t="s">
        <v>690</v>
      </c>
      <c r="B187" s="191" t="s">
        <v>22</v>
      </c>
      <c r="C187" s="192">
        <v>831410000</v>
      </c>
      <c r="D187" s="193">
        <v>7036657361</v>
      </c>
      <c r="E187" s="136">
        <v>37561</v>
      </c>
      <c r="F187" s="23">
        <f t="shared" ca="1" si="4"/>
        <v>17</v>
      </c>
      <c r="G187" s="23"/>
      <c r="H187" s="23">
        <v>66854</v>
      </c>
      <c r="I187" s="136">
        <v>22701</v>
      </c>
      <c r="J187" s="8" t="str">
        <f t="shared" si="5"/>
        <v>February</v>
      </c>
      <c r="K187" s="194">
        <v>3</v>
      </c>
      <c r="L187" s="8"/>
      <c r="M187" s="8"/>
      <c r="N187" s="8"/>
    </row>
    <row r="188" spans="1:14" ht="14.25" x14ac:dyDescent="0.45">
      <c r="A188" s="8" t="s">
        <v>538</v>
      </c>
      <c r="B188" s="191" t="s">
        <v>22</v>
      </c>
      <c r="C188" s="192">
        <v>524008122</v>
      </c>
      <c r="D188" s="193">
        <v>5184361873</v>
      </c>
      <c r="E188" s="136">
        <v>39495</v>
      </c>
      <c r="F188" s="23">
        <f t="shared" ca="1" si="4"/>
        <v>12</v>
      </c>
      <c r="G188" s="23"/>
      <c r="H188" s="23">
        <v>72891</v>
      </c>
      <c r="I188" s="136">
        <v>26044</v>
      </c>
      <c r="J188" s="8" t="str">
        <f t="shared" si="5"/>
        <v>April</v>
      </c>
      <c r="K188" s="194">
        <v>5</v>
      </c>
      <c r="L188" s="8"/>
      <c r="M188" s="8"/>
      <c r="N188" s="8"/>
    </row>
    <row r="189" spans="1:14" ht="14.25" x14ac:dyDescent="0.45">
      <c r="A189" s="8" t="s">
        <v>773</v>
      </c>
      <c r="B189" s="191" t="s">
        <v>22</v>
      </c>
      <c r="C189" s="192">
        <v>472130000</v>
      </c>
      <c r="D189" s="193">
        <v>3003355100</v>
      </c>
      <c r="E189" s="136">
        <v>39783</v>
      </c>
      <c r="F189" s="23">
        <f t="shared" ca="1" si="4"/>
        <v>11</v>
      </c>
      <c r="G189" s="23"/>
      <c r="H189" s="23">
        <v>55327</v>
      </c>
      <c r="I189" s="136">
        <v>26768</v>
      </c>
      <c r="J189" s="8" t="str">
        <f t="shared" si="5"/>
        <v>April</v>
      </c>
      <c r="K189" s="194">
        <v>5</v>
      </c>
      <c r="L189" s="8"/>
      <c r="M189" s="8"/>
      <c r="N189" s="8"/>
    </row>
    <row r="190" spans="1:14" ht="14.25" x14ac:dyDescent="0.45">
      <c r="A190" s="8" t="s">
        <v>539</v>
      </c>
      <c r="B190" s="191" t="s">
        <v>22</v>
      </c>
      <c r="C190" s="192">
        <v>669170000</v>
      </c>
      <c r="D190" s="193">
        <v>5115012757</v>
      </c>
      <c r="E190" s="136">
        <v>39126</v>
      </c>
      <c r="F190" s="23">
        <f t="shared" ca="1" si="4"/>
        <v>13</v>
      </c>
      <c r="G190" s="23" t="s">
        <v>38</v>
      </c>
      <c r="H190" s="23">
        <v>65193</v>
      </c>
      <c r="I190" s="136">
        <v>25894</v>
      </c>
      <c r="J190" s="8" t="str">
        <f t="shared" si="5"/>
        <v>November</v>
      </c>
      <c r="K190" s="194">
        <v>5</v>
      </c>
      <c r="L190" s="8"/>
      <c r="M190" s="8"/>
      <c r="N190" s="8"/>
    </row>
    <row r="191" spans="1:14" ht="14.25" x14ac:dyDescent="0.45">
      <c r="A191" s="8" t="s">
        <v>101</v>
      </c>
      <c r="B191" s="191" t="s">
        <v>22</v>
      </c>
      <c r="C191" s="192">
        <v>512003018</v>
      </c>
      <c r="D191" s="193">
        <v>3145268508</v>
      </c>
      <c r="E191" s="136">
        <v>39636</v>
      </c>
      <c r="F191" s="23">
        <f t="shared" ca="1" si="4"/>
        <v>12</v>
      </c>
      <c r="G191" s="23"/>
      <c r="H191" s="23">
        <v>44783</v>
      </c>
      <c r="I191" s="136">
        <v>27735</v>
      </c>
      <c r="J191" s="8" t="str">
        <f t="shared" si="5"/>
        <v>December</v>
      </c>
      <c r="K191" s="194">
        <v>4</v>
      </c>
      <c r="L191" s="8"/>
      <c r="M191" s="8"/>
      <c r="N191" s="8"/>
    </row>
    <row r="192" spans="1:14" ht="14.25" x14ac:dyDescent="0.45">
      <c r="A192" s="8" t="s">
        <v>467</v>
      </c>
      <c r="B192" s="191" t="s">
        <v>22</v>
      </c>
      <c r="C192" s="192">
        <v>844007840</v>
      </c>
      <c r="D192" s="193">
        <v>2075876028</v>
      </c>
      <c r="E192" s="136">
        <v>38704</v>
      </c>
      <c r="F192" s="23">
        <f t="shared" ca="1" si="4"/>
        <v>14</v>
      </c>
      <c r="G192" s="23" t="s">
        <v>53</v>
      </c>
      <c r="H192" s="23">
        <v>76200</v>
      </c>
      <c r="I192" s="136">
        <v>25097</v>
      </c>
      <c r="J192" s="8" t="str">
        <f t="shared" si="5"/>
        <v>September</v>
      </c>
      <c r="K192" s="194">
        <v>3</v>
      </c>
      <c r="L192" s="8"/>
      <c r="M192" s="8"/>
      <c r="N192" s="8"/>
    </row>
    <row r="193" spans="1:14" ht="14.25" x14ac:dyDescent="0.45">
      <c r="A193" s="8" t="s">
        <v>392</v>
      </c>
      <c r="B193" s="191" t="s">
        <v>22</v>
      </c>
      <c r="C193" s="192">
        <v>444005615</v>
      </c>
      <c r="D193" s="193">
        <v>4053858464</v>
      </c>
      <c r="E193" s="136">
        <v>43743</v>
      </c>
      <c r="F193" s="23">
        <f t="shared" ca="1" si="4"/>
        <v>0</v>
      </c>
      <c r="G193" s="23" t="s">
        <v>23</v>
      </c>
      <c r="H193" s="23">
        <v>83278</v>
      </c>
      <c r="I193" s="136">
        <v>31304</v>
      </c>
      <c r="J193" s="8" t="str">
        <f t="shared" si="5"/>
        <v>September</v>
      </c>
      <c r="K193" s="194">
        <v>4</v>
      </c>
      <c r="L193" s="8"/>
      <c r="M193" s="8"/>
      <c r="N193" s="8"/>
    </row>
    <row r="194" spans="1:14" ht="14.25" x14ac:dyDescent="0.45">
      <c r="A194" s="8" t="s">
        <v>268</v>
      </c>
      <c r="B194" s="191" t="s">
        <v>33</v>
      </c>
      <c r="C194" s="192">
        <v>666855873</v>
      </c>
      <c r="D194" s="193">
        <v>4141675237</v>
      </c>
      <c r="E194" s="136">
        <v>41734</v>
      </c>
      <c r="F194" s="23">
        <f t="shared" ref="F194:F257" ca="1" si="6">DATEDIF(E194,TODAY(),"Y")</f>
        <v>6</v>
      </c>
      <c r="G194" s="23"/>
      <c r="H194" s="23">
        <v>49050</v>
      </c>
      <c r="I194" s="136">
        <v>31359</v>
      </c>
      <c r="J194" s="8" t="str">
        <f t="shared" ref="J194:J257" si="7">VLOOKUP(MONTH(I194),M:N,2,0)</f>
        <v>November</v>
      </c>
      <c r="K194" s="194">
        <v>3</v>
      </c>
      <c r="L194" s="8"/>
      <c r="M194" s="8"/>
      <c r="N194" s="8"/>
    </row>
    <row r="195" spans="1:14" ht="14.25" x14ac:dyDescent="0.45">
      <c r="A195" s="8" t="s">
        <v>468</v>
      </c>
      <c r="B195" s="191" t="s">
        <v>22</v>
      </c>
      <c r="C195" s="192">
        <v>666608651</v>
      </c>
      <c r="D195" s="193">
        <v>3077422559</v>
      </c>
      <c r="E195" s="136">
        <v>43700</v>
      </c>
      <c r="F195" s="23">
        <f t="shared" ca="1" si="6"/>
        <v>0</v>
      </c>
      <c r="G195" s="23"/>
      <c r="H195" s="23">
        <v>32949</v>
      </c>
      <c r="I195" s="136">
        <v>28337</v>
      </c>
      <c r="J195" s="8" t="str">
        <f t="shared" si="7"/>
        <v>July</v>
      </c>
      <c r="K195" s="194">
        <v>5</v>
      </c>
      <c r="L195" s="8"/>
      <c r="M195" s="8"/>
      <c r="N195" s="8"/>
    </row>
    <row r="196" spans="1:14" ht="14.25" x14ac:dyDescent="0.45">
      <c r="A196" s="8" t="s">
        <v>393</v>
      </c>
      <c r="B196" s="191" t="s">
        <v>29</v>
      </c>
      <c r="C196" s="192">
        <v>496001321</v>
      </c>
      <c r="D196" s="193">
        <v>5126844371</v>
      </c>
      <c r="E196" s="136">
        <v>39492</v>
      </c>
      <c r="F196" s="23">
        <f t="shared" ca="1" si="6"/>
        <v>12</v>
      </c>
      <c r="G196" s="23" t="s">
        <v>23</v>
      </c>
      <c r="H196" s="23">
        <v>26259</v>
      </c>
      <c r="I196" s="136">
        <v>25118</v>
      </c>
      <c r="J196" s="8" t="str">
        <f t="shared" si="7"/>
        <v>October</v>
      </c>
      <c r="K196" s="194">
        <v>2</v>
      </c>
      <c r="L196" s="8"/>
      <c r="M196" s="8"/>
      <c r="N196" s="8"/>
    </row>
    <row r="197" spans="1:14" ht="14.25" x14ac:dyDescent="0.45">
      <c r="A197" s="8" t="s">
        <v>620</v>
      </c>
      <c r="B197" s="191" t="s">
        <v>28</v>
      </c>
      <c r="C197" s="192">
        <v>770003384</v>
      </c>
      <c r="D197" s="193">
        <v>9158359862</v>
      </c>
      <c r="E197" s="136">
        <v>42658</v>
      </c>
      <c r="F197" s="23">
        <f t="shared" ca="1" si="6"/>
        <v>3</v>
      </c>
      <c r="G197" s="23" t="s">
        <v>42</v>
      </c>
      <c r="H197" s="23">
        <v>39062</v>
      </c>
      <c r="I197" s="136">
        <v>29523</v>
      </c>
      <c r="J197" s="8" t="str">
        <f t="shared" si="7"/>
        <v>October</v>
      </c>
      <c r="K197" s="194">
        <v>5</v>
      </c>
      <c r="L197" s="8"/>
      <c r="M197" s="8"/>
      <c r="N197" s="8"/>
    </row>
    <row r="198" spans="1:14" ht="14.25" x14ac:dyDescent="0.45">
      <c r="A198" s="8" t="s">
        <v>785</v>
      </c>
      <c r="B198" s="191" t="s">
        <v>22</v>
      </c>
      <c r="C198" s="192">
        <v>574260000</v>
      </c>
      <c r="D198" s="193">
        <v>6055250630</v>
      </c>
      <c r="E198" s="136">
        <v>43499</v>
      </c>
      <c r="F198" s="23">
        <f t="shared" ca="1" si="6"/>
        <v>1</v>
      </c>
      <c r="G198" s="23" t="s">
        <v>23</v>
      </c>
      <c r="H198" s="23">
        <v>49790</v>
      </c>
      <c r="I198" s="136">
        <v>31737</v>
      </c>
      <c r="J198" s="8" t="str">
        <f t="shared" si="7"/>
        <v>November</v>
      </c>
      <c r="K198" s="194">
        <v>5</v>
      </c>
      <c r="L198" s="8"/>
      <c r="M198" s="8"/>
      <c r="N198" s="8"/>
    </row>
    <row r="199" spans="1:14" ht="14.25" x14ac:dyDescent="0.45">
      <c r="A199" s="8" t="s">
        <v>777</v>
      </c>
      <c r="B199" s="191" t="s">
        <v>28</v>
      </c>
      <c r="C199" s="192">
        <v>730009569</v>
      </c>
      <c r="D199" s="193">
        <v>4115786813</v>
      </c>
      <c r="E199" s="136">
        <v>38446</v>
      </c>
      <c r="F199" s="23">
        <f t="shared" ca="1" si="6"/>
        <v>15</v>
      </c>
      <c r="G199" s="23"/>
      <c r="H199" s="23">
        <v>20113</v>
      </c>
      <c r="I199" s="136">
        <v>24958</v>
      </c>
      <c r="J199" s="8" t="str">
        <f t="shared" si="7"/>
        <v>April</v>
      </c>
      <c r="K199" s="194">
        <v>2</v>
      </c>
      <c r="L199" s="8"/>
      <c r="M199" s="8"/>
      <c r="N199" s="8"/>
    </row>
    <row r="200" spans="1:14" ht="14.25" x14ac:dyDescent="0.45">
      <c r="A200" s="8" t="s">
        <v>102</v>
      </c>
      <c r="B200" s="191" t="s">
        <v>22</v>
      </c>
      <c r="C200" s="192">
        <v>573001316</v>
      </c>
      <c r="D200" s="193">
        <v>7111660405</v>
      </c>
      <c r="E200" s="136">
        <v>38433</v>
      </c>
      <c r="F200" s="23">
        <f t="shared" ca="1" si="6"/>
        <v>15</v>
      </c>
      <c r="G200" s="23" t="s">
        <v>53</v>
      </c>
      <c r="H200" s="23">
        <v>20458</v>
      </c>
      <c r="I200" s="136">
        <v>25928</v>
      </c>
      <c r="J200" s="8" t="str">
        <f t="shared" si="7"/>
        <v>December</v>
      </c>
      <c r="K200" s="194">
        <v>5</v>
      </c>
      <c r="L200" s="8"/>
      <c r="M200" s="8"/>
      <c r="N200" s="8"/>
    </row>
    <row r="201" spans="1:14" ht="14.25" x14ac:dyDescent="0.45">
      <c r="A201" s="8" t="s">
        <v>269</v>
      </c>
      <c r="B201" s="191" t="s">
        <v>22</v>
      </c>
      <c r="C201" s="192">
        <v>995008438</v>
      </c>
      <c r="D201" s="193">
        <v>7181973267</v>
      </c>
      <c r="E201" s="136">
        <v>36375</v>
      </c>
      <c r="F201" s="23">
        <f t="shared" ca="1" si="6"/>
        <v>21</v>
      </c>
      <c r="G201" s="23" t="s">
        <v>55</v>
      </c>
      <c r="H201" s="23">
        <v>81129</v>
      </c>
      <c r="I201" s="136">
        <v>19632</v>
      </c>
      <c r="J201" s="8" t="str">
        <f t="shared" si="7"/>
        <v>September</v>
      </c>
      <c r="K201" s="194">
        <v>4</v>
      </c>
      <c r="L201" s="8"/>
      <c r="M201" s="8"/>
      <c r="N201" s="8"/>
    </row>
    <row r="202" spans="1:14" ht="14.25" x14ac:dyDescent="0.45">
      <c r="A202" s="8" t="s">
        <v>270</v>
      </c>
      <c r="B202" s="191" t="s">
        <v>22</v>
      </c>
      <c r="C202" s="192">
        <v>209400000</v>
      </c>
      <c r="D202" s="193">
        <v>3108252392</v>
      </c>
      <c r="E202" s="136">
        <v>39727</v>
      </c>
      <c r="F202" s="23">
        <f t="shared" ca="1" si="6"/>
        <v>11</v>
      </c>
      <c r="G202" s="23" t="s">
        <v>23</v>
      </c>
      <c r="H202" s="23">
        <v>23319</v>
      </c>
      <c r="I202" s="136">
        <v>25105</v>
      </c>
      <c r="J202" s="8" t="str">
        <f t="shared" si="7"/>
        <v>September</v>
      </c>
      <c r="K202" s="194">
        <v>2</v>
      </c>
      <c r="L202" s="8"/>
      <c r="M202" s="8"/>
      <c r="N202" s="8"/>
    </row>
    <row r="203" spans="1:14" ht="14.25" x14ac:dyDescent="0.45">
      <c r="A203" s="8" t="s">
        <v>811</v>
      </c>
      <c r="B203" s="191" t="s">
        <v>29</v>
      </c>
      <c r="C203" s="192">
        <v>615490000</v>
      </c>
      <c r="D203" s="193">
        <v>7074907564</v>
      </c>
      <c r="E203" s="136">
        <v>38543</v>
      </c>
      <c r="F203" s="23">
        <f t="shared" ca="1" si="6"/>
        <v>15</v>
      </c>
      <c r="G203" s="23"/>
      <c r="H203" s="23">
        <v>16401</v>
      </c>
      <c r="I203" s="136">
        <v>22761</v>
      </c>
      <c r="J203" s="8" t="str">
        <f t="shared" si="7"/>
        <v>April</v>
      </c>
      <c r="K203" s="194">
        <v>3</v>
      </c>
      <c r="L203" s="8"/>
      <c r="M203" s="8"/>
      <c r="N203" s="8"/>
    </row>
    <row r="204" spans="1:14" ht="14.25" x14ac:dyDescent="0.45">
      <c r="A204" s="8" t="s">
        <v>621</v>
      </c>
      <c r="B204" s="191" t="s">
        <v>22</v>
      </c>
      <c r="C204" s="192">
        <v>666913460</v>
      </c>
      <c r="D204" s="193">
        <v>3047091949</v>
      </c>
      <c r="E204" s="136">
        <v>39261</v>
      </c>
      <c r="F204" s="23">
        <f t="shared" ca="1" si="6"/>
        <v>13</v>
      </c>
      <c r="G204" s="23" t="s">
        <v>38</v>
      </c>
      <c r="H204" s="23">
        <v>90308</v>
      </c>
      <c r="I204" s="136">
        <v>23201</v>
      </c>
      <c r="J204" s="8" t="str">
        <f t="shared" si="7"/>
        <v>July</v>
      </c>
      <c r="K204" s="194">
        <v>4</v>
      </c>
      <c r="L204" s="8"/>
      <c r="M204" s="8"/>
      <c r="N204" s="8"/>
    </row>
    <row r="205" spans="1:14" ht="14.25" x14ac:dyDescent="0.45">
      <c r="A205" s="8" t="s">
        <v>622</v>
      </c>
      <c r="B205" s="191" t="s">
        <v>33</v>
      </c>
      <c r="C205" s="192">
        <v>515008618</v>
      </c>
      <c r="D205" s="193">
        <v>2051591006</v>
      </c>
      <c r="E205" s="136">
        <v>43695</v>
      </c>
      <c r="F205" s="23">
        <f t="shared" ca="1" si="6"/>
        <v>0</v>
      </c>
      <c r="G205" s="23" t="s">
        <v>38</v>
      </c>
      <c r="H205" s="23">
        <v>57029</v>
      </c>
      <c r="I205" s="136">
        <v>28396</v>
      </c>
      <c r="J205" s="8" t="str">
        <f t="shared" si="7"/>
        <v>September</v>
      </c>
      <c r="K205" s="194">
        <v>4</v>
      </c>
      <c r="L205" s="8"/>
      <c r="M205" s="8"/>
      <c r="N205" s="8"/>
    </row>
    <row r="206" spans="1:14" ht="14.25" x14ac:dyDescent="0.45">
      <c r="A206" s="8" t="s">
        <v>623</v>
      </c>
      <c r="B206" s="191" t="s">
        <v>33</v>
      </c>
      <c r="C206" s="192">
        <v>594009579</v>
      </c>
      <c r="D206" s="193">
        <v>3198687353</v>
      </c>
      <c r="E206" s="136">
        <v>38482</v>
      </c>
      <c r="F206" s="23">
        <f t="shared" ca="1" si="6"/>
        <v>15</v>
      </c>
      <c r="G206" s="23" t="s">
        <v>55</v>
      </c>
      <c r="H206" s="23">
        <v>44887</v>
      </c>
      <c r="I206" s="136">
        <v>27254</v>
      </c>
      <c r="J206" s="8" t="str">
        <f t="shared" si="7"/>
        <v>August</v>
      </c>
      <c r="K206" s="194">
        <v>2</v>
      </c>
      <c r="L206" s="8"/>
      <c r="M206" s="8"/>
      <c r="N206" s="8"/>
    </row>
    <row r="207" spans="1:14" ht="14.25" x14ac:dyDescent="0.45">
      <c r="A207" s="8" t="s">
        <v>624</v>
      </c>
      <c r="B207" s="191" t="s">
        <v>33</v>
      </c>
      <c r="C207" s="192">
        <v>356008033</v>
      </c>
      <c r="D207" s="193">
        <v>3117904981</v>
      </c>
      <c r="E207" s="136">
        <v>40192</v>
      </c>
      <c r="F207" s="23">
        <f t="shared" ca="1" si="6"/>
        <v>10</v>
      </c>
      <c r="G207" s="23" t="s">
        <v>23</v>
      </c>
      <c r="H207" s="23">
        <v>38621</v>
      </c>
      <c r="I207" s="136">
        <v>27661</v>
      </c>
      <c r="J207" s="8" t="str">
        <f t="shared" si="7"/>
        <v>September</v>
      </c>
      <c r="K207" s="194">
        <v>3</v>
      </c>
      <c r="L207" s="8"/>
      <c r="M207" s="8"/>
      <c r="N207" s="8"/>
    </row>
    <row r="208" spans="1:14" ht="14.25" x14ac:dyDescent="0.45">
      <c r="A208" s="8" t="s">
        <v>103</v>
      </c>
      <c r="B208" s="191" t="s">
        <v>28</v>
      </c>
      <c r="C208" s="192">
        <v>402002393</v>
      </c>
      <c r="D208" s="193">
        <v>4086335284</v>
      </c>
      <c r="E208" s="136">
        <v>36697</v>
      </c>
      <c r="F208" s="23">
        <f t="shared" ca="1" si="6"/>
        <v>20</v>
      </c>
      <c r="G208" s="23"/>
      <c r="H208" s="23">
        <v>26823</v>
      </c>
      <c r="I208" s="136">
        <v>23722</v>
      </c>
      <c r="J208" s="8" t="str">
        <f t="shared" si="7"/>
        <v>December</v>
      </c>
      <c r="K208" s="194">
        <v>5</v>
      </c>
      <c r="L208" s="8"/>
      <c r="M208" s="8"/>
      <c r="N208" s="8"/>
    </row>
    <row r="209" spans="1:14" ht="14.25" x14ac:dyDescent="0.45">
      <c r="A209" s="8" t="s">
        <v>469</v>
      </c>
      <c r="B209" s="191" t="s">
        <v>22</v>
      </c>
      <c r="C209" s="192">
        <v>123009046</v>
      </c>
      <c r="D209" s="193">
        <v>6038314799</v>
      </c>
      <c r="E209" s="136">
        <v>39363</v>
      </c>
      <c r="F209" s="23">
        <f t="shared" ca="1" si="6"/>
        <v>12</v>
      </c>
      <c r="G209" s="23"/>
      <c r="H209" s="23">
        <v>59204</v>
      </c>
      <c r="I209" s="136">
        <v>24469</v>
      </c>
      <c r="J209" s="8" t="str">
        <f t="shared" si="7"/>
        <v>December</v>
      </c>
      <c r="K209" s="194">
        <v>4</v>
      </c>
      <c r="L209" s="8"/>
      <c r="M209" s="8"/>
      <c r="N209" s="8"/>
    </row>
    <row r="210" spans="1:14" ht="14.25" x14ac:dyDescent="0.45">
      <c r="A210" s="8" t="s">
        <v>81</v>
      </c>
      <c r="B210" s="191" t="s">
        <v>22</v>
      </c>
      <c r="C210" s="192">
        <v>688870000</v>
      </c>
      <c r="D210" s="193">
        <v>8133294956</v>
      </c>
      <c r="E210" s="136">
        <v>39628</v>
      </c>
      <c r="F210" s="23">
        <f t="shared" ca="1" si="6"/>
        <v>12</v>
      </c>
      <c r="G210" s="23" t="s">
        <v>38</v>
      </c>
      <c r="H210" s="23">
        <v>82758</v>
      </c>
      <c r="I210" s="136">
        <v>28872</v>
      </c>
      <c r="J210" s="8" t="str">
        <f t="shared" si="7"/>
        <v>January</v>
      </c>
      <c r="K210" s="194">
        <v>2</v>
      </c>
      <c r="L210" s="8"/>
      <c r="M210" s="8"/>
      <c r="N210" s="8"/>
    </row>
    <row r="211" spans="1:14" ht="14.25" x14ac:dyDescent="0.45">
      <c r="A211" s="8" t="s">
        <v>540</v>
      </c>
      <c r="B211" s="191" t="s">
        <v>22</v>
      </c>
      <c r="C211" s="192">
        <v>471008386</v>
      </c>
      <c r="D211" s="193">
        <v>5111220758</v>
      </c>
      <c r="E211" s="136">
        <v>43766</v>
      </c>
      <c r="F211" s="23">
        <f t="shared" ca="1" si="6"/>
        <v>0</v>
      </c>
      <c r="G211" s="23"/>
      <c r="H211" s="23">
        <v>40650</v>
      </c>
      <c r="I211" s="136">
        <v>33321</v>
      </c>
      <c r="J211" s="8" t="str">
        <f t="shared" si="7"/>
        <v>March</v>
      </c>
      <c r="K211" s="194">
        <v>1</v>
      </c>
      <c r="L211" s="8"/>
      <c r="M211" s="8"/>
      <c r="N211" s="8"/>
    </row>
    <row r="212" spans="1:14" ht="14.25" x14ac:dyDescent="0.45">
      <c r="A212" s="8" t="s">
        <v>196</v>
      </c>
      <c r="B212" s="191" t="s">
        <v>28</v>
      </c>
      <c r="C212" s="192">
        <v>334900000</v>
      </c>
      <c r="D212" s="193">
        <v>6042783818</v>
      </c>
      <c r="E212" s="136">
        <v>37641</v>
      </c>
      <c r="F212" s="23">
        <f t="shared" ca="1" si="6"/>
        <v>17</v>
      </c>
      <c r="G212" s="23"/>
      <c r="H212" s="23">
        <v>37226</v>
      </c>
      <c r="I212" s="136">
        <v>26118</v>
      </c>
      <c r="J212" s="8" t="str">
        <f t="shared" si="7"/>
        <v>July</v>
      </c>
      <c r="K212" s="194">
        <v>4</v>
      </c>
      <c r="L212" s="8"/>
      <c r="M212" s="8"/>
      <c r="N212" s="8"/>
    </row>
    <row r="213" spans="1:14" ht="14.25" x14ac:dyDescent="0.45">
      <c r="A213" s="8" t="s">
        <v>74</v>
      </c>
      <c r="B213" s="191" t="s">
        <v>33</v>
      </c>
      <c r="C213" s="192">
        <v>140120000</v>
      </c>
      <c r="D213" s="193">
        <v>2132263363</v>
      </c>
      <c r="E213" s="136">
        <v>36454</v>
      </c>
      <c r="F213" s="23">
        <f t="shared" ca="1" si="6"/>
        <v>20</v>
      </c>
      <c r="G213" s="23"/>
      <c r="H213" s="23">
        <v>45802</v>
      </c>
      <c r="I213" s="136">
        <v>21267</v>
      </c>
      <c r="J213" s="8" t="str">
        <f t="shared" si="7"/>
        <v>March</v>
      </c>
      <c r="K213" s="194">
        <v>4</v>
      </c>
      <c r="L213" s="8"/>
      <c r="M213" s="8"/>
      <c r="N213" s="8"/>
    </row>
    <row r="214" spans="1:14" ht="14.25" x14ac:dyDescent="0.45">
      <c r="A214" s="8" t="s">
        <v>470</v>
      </c>
      <c r="B214" s="191" t="s">
        <v>22</v>
      </c>
      <c r="C214" s="192">
        <v>666214450</v>
      </c>
      <c r="D214" s="193">
        <v>6151797370</v>
      </c>
      <c r="E214" s="136">
        <v>41617</v>
      </c>
      <c r="F214" s="23">
        <f t="shared" ca="1" si="6"/>
        <v>6</v>
      </c>
      <c r="G214" s="23"/>
      <c r="H214" s="23">
        <v>60914</v>
      </c>
      <c r="I214" s="136">
        <v>29114</v>
      </c>
      <c r="J214" s="8" t="str">
        <f t="shared" si="7"/>
        <v>September</v>
      </c>
      <c r="K214" s="194">
        <v>4</v>
      </c>
      <c r="L214" s="8"/>
      <c r="M214" s="8"/>
      <c r="N214" s="8"/>
    </row>
    <row r="215" spans="1:14" ht="14.25" x14ac:dyDescent="0.45">
      <c r="A215" s="8" t="s">
        <v>691</v>
      </c>
      <c r="B215" s="191" t="s">
        <v>33</v>
      </c>
      <c r="C215" s="192">
        <v>705001696</v>
      </c>
      <c r="D215" s="193">
        <v>7141384592</v>
      </c>
      <c r="E215" s="136">
        <v>43570</v>
      </c>
      <c r="F215" s="23">
        <f t="shared" ca="1" si="6"/>
        <v>1</v>
      </c>
      <c r="G215" s="23" t="s">
        <v>42</v>
      </c>
      <c r="H215" s="23">
        <v>58045</v>
      </c>
      <c r="I215" s="136">
        <v>27010</v>
      </c>
      <c r="J215" s="8" t="str">
        <f t="shared" si="7"/>
        <v>December</v>
      </c>
      <c r="K215" s="194">
        <v>1</v>
      </c>
      <c r="L215" s="8"/>
      <c r="M215" s="8"/>
      <c r="N215" s="8"/>
    </row>
    <row r="216" spans="1:14" ht="14.25" x14ac:dyDescent="0.45">
      <c r="A216" s="8" t="s">
        <v>625</v>
      </c>
      <c r="B216" s="191" t="s">
        <v>28</v>
      </c>
      <c r="C216" s="192">
        <v>135740000</v>
      </c>
      <c r="D216" s="193">
        <v>5113820613</v>
      </c>
      <c r="E216" s="136">
        <v>40003</v>
      </c>
      <c r="F216" s="23">
        <f t="shared" ca="1" si="6"/>
        <v>11</v>
      </c>
      <c r="G216" s="23" t="s">
        <v>55</v>
      </c>
      <c r="H216" s="23">
        <v>29255</v>
      </c>
      <c r="I216" s="136">
        <v>26830</v>
      </c>
      <c r="J216" s="8" t="str">
        <f t="shared" si="7"/>
        <v>June</v>
      </c>
      <c r="K216" s="194">
        <v>2</v>
      </c>
      <c r="L216" s="8"/>
      <c r="M216" s="8"/>
      <c r="N216" s="8"/>
    </row>
    <row r="217" spans="1:14" ht="14.25" x14ac:dyDescent="0.45">
      <c r="A217" s="8" t="s">
        <v>373</v>
      </c>
      <c r="B217" s="191" t="s">
        <v>29</v>
      </c>
      <c r="C217" s="192">
        <v>926004183</v>
      </c>
      <c r="D217" s="193">
        <v>4158138394</v>
      </c>
      <c r="E217" s="136">
        <v>42742</v>
      </c>
      <c r="F217" s="23">
        <f t="shared" ca="1" si="6"/>
        <v>3</v>
      </c>
      <c r="G217" s="23" t="s">
        <v>23</v>
      </c>
      <c r="H217" s="23">
        <v>33311</v>
      </c>
      <c r="I217" s="136">
        <v>26066</v>
      </c>
      <c r="J217" s="8" t="str">
        <f t="shared" si="7"/>
        <v>May</v>
      </c>
      <c r="K217" s="194">
        <v>1</v>
      </c>
      <c r="L217" s="8"/>
      <c r="M217" s="8"/>
      <c r="N217" s="8"/>
    </row>
    <row r="218" spans="1:14" ht="14.25" x14ac:dyDescent="0.45">
      <c r="A218" s="8" t="s">
        <v>541</v>
      </c>
      <c r="B218" s="191" t="s">
        <v>33</v>
      </c>
      <c r="C218" s="192">
        <v>746570000</v>
      </c>
      <c r="D218" s="193">
        <v>4094924736</v>
      </c>
      <c r="E218" s="136">
        <v>37844</v>
      </c>
      <c r="F218" s="23">
        <f t="shared" ca="1" si="6"/>
        <v>16</v>
      </c>
      <c r="G218" s="23" t="s">
        <v>55</v>
      </c>
      <c r="H218" s="23">
        <v>37167</v>
      </c>
      <c r="I218" s="136">
        <v>26931</v>
      </c>
      <c r="J218" s="8" t="str">
        <f t="shared" si="7"/>
        <v>September</v>
      </c>
      <c r="K218" s="194">
        <v>4</v>
      </c>
      <c r="L218" s="8"/>
      <c r="M218" s="8"/>
      <c r="N218" s="8"/>
    </row>
    <row r="219" spans="1:14" ht="14.25" x14ac:dyDescent="0.45">
      <c r="A219" s="8" t="s">
        <v>394</v>
      </c>
      <c r="B219" s="191" t="s">
        <v>33</v>
      </c>
      <c r="C219" s="192">
        <v>527001672</v>
      </c>
      <c r="D219" s="193">
        <v>2022390604</v>
      </c>
      <c r="E219" s="136">
        <v>37245</v>
      </c>
      <c r="F219" s="23">
        <f t="shared" ca="1" si="6"/>
        <v>18</v>
      </c>
      <c r="G219" s="23"/>
      <c r="H219" s="23">
        <v>53801</v>
      </c>
      <c r="I219" s="136">
        <v>22307</v>
      </c>
      <c r="J219" s="8" t="str">
        <f t="shared" si="7"/>
        <v>January</v>
      </c>
      <c r="K219" s="194">
        <v>2</v>
      </c>
      <c r="L219" s="8"/>
      <c r="M219" s="8"/>
      <c r="N219" s="8"/>
    </row>
    <row r="220" spans="1:14" ht="14.25" x14ac:dyDescent="0.45">
      <c r="A220" s="8" t="s">
        <v>271</v>
      </c>
      <c r="B220" s="191" t="s">
        <v>22</v>
      </c>
      <c r="C220" s="192">
        <v>666612040</v>
      </c>
      <c r="D220" s="193">
        <v>6103922629</v>
      </c>
      <c r="E220" s="136">
        <v>38316</v>
      </c>
      <c r="F220" s="23">
        <f t="shared" ca="1" si="6"/>
        <v>15</v>
      </c>
      <c r="G220" s="23" t="s">
        <v>42</v>
      </c>
      <c r="H220" s="23">
        <v>21315</v>
      </c>
      <c r="I220" s="136">
        <v>26942</v>
      </c>
      <c r="J220" s="8" t="str">
        <f t="shared" si="7"/>
        <v>October</v>
      </c>
      <c r="K220" s="194">
        <v>2</v>
      </c>
      <c r="L220" s="8"/>
      <c r="M220" s="8"/>
      <c r="N220" s="8"/>
    </row>
    <row r="221" spans="1:14" ht="14.25" x14ac:dyDescent="0.45">
      <c r="A221" s="8" t="s">
        <v>272</v>
      </c>
      <c r="B221" s="191" t="s">
        <v>28</v>
      </c>
      <c r="C221" s="192">
        <v>451005781</v>
      </c>
      <c r="D221" s="193">
        <v>6145918708</v>
      </c>
      <c r="E221" s="136">
        <v>41369</v>
      </c>
      <c r="F221" s="23">
        <f t="shared" ca="1" si="6"/>
        <v>7</v>
      </c>
      <c r="G221" s="23"/>
      <c r="H221" s="23">
        <v>37867</v>
      </c>
      <c r="I221" s="136">
        <v>30491</v>
      </c>
      <c r="J221" s="8" t="str">
        <f t="shared" si="7"/>
        <v>June</v>
      </c>
      <c r="K221" s="194">
        <v>2</v>
      </c>
      <c r="L221" s="8"/>
      <c r="M221" s="8"/>
      <c r="N221" s="8"/>
    </row>
    <row r="222" spans="1:14" ht="14.25" x14ac:dyDescent="0.45">
      <c r="A222" s="8" t="s">
        <v>799</v>
      </c>
      <c r="B222" s="191" t="s">
        <v>22</v>
      </c>
      <c r="C222" s="192">
        <v>336003310</v>
      </c>
      <c r="D222" s="193">
        <v>5065327906</v>
      </c>
      <c r="E222" s="136">
        <v>39919</v>
      </c>
      <c r="F222" s="23">
        <f t="shared" ca="1" si="6"/>
        <v>11</v>
      </c>
      <c r="G222" s="23"/>
      <c r="H222" s="23">
        <v>42419</v>
      </c>
      <c r="I222" s="136">
        <v>25863</v>
      </c>
      <c r="J222" s="8" t="str">
        <f t="shared" si="7"/>
        <v>October</v>
      </c>
      <c r="K222" s="194">
        <v>1</v>
      </c>
      <c r="L222" s="8"/>
      <c r="M222" s="8"/>
      <c r="N222" s="8"/>
    </row>
    <row r="223" spans="1:14" ht="14.25" x14ac:dyDescent="0.45">
      <c r="A223" s="8" t="s">
        <v>395</v>
      </c>
      <c r="B223" s="191" t="s">
        <v>33</v>
      </c>
      <c r="C223" s="192">
        <v>200620000</v>
      </c>
      <c r="D223" s="193">
        <v>2182969056</v>
      </c>
      <c r="E223" s="136">
        <v>36601</v>
      </c>
      <c r="F223" s="23">
        <f t="shared" ca="1" si="6"/>
        <v>20</v>
      </c>
      <c r="G223" s="23"/>
      <c r="H223" s="23">
        <v>37718</v>
      </c>
      <c r="I223" s="136">
        <v>23920</v>
      </c>
      <c r="J223" s="8" t="str">
        <f t="shared" si="7"/>
        <v>June</v>
      </c>
      <c r="K223" s="194">
        <v>4</v>
      </c>
      <c r="L223" s="8"/>
      <c r="M223" s="8"/>
      <c r="N223" s="8"/>
    </row>
    <row r="224" spans="1:14" ht="14.25" x14ac:dyDescent="0.45">
      <c r="A224" s="8" t="s">
        <v>692</v>
      </c>
      <c r="B224" s="191" t="s">
        <v>29</v>
      </c>
      <c r="C224" s="192">
        <v>944005396</v>
      </c>
      <c r="D224" s="193">
        <v>6153046338</v>
      </c>
      <c r="E224" s="136">
        <v>41078</v>
      </c>
      <c r="F224" s="23">
        <f t="shared" ca="1" si="6"/>
        <v>8</v>
      </c>
      <c r="G224" s="23" t="s">
        <v>55</v>
      </c>
      <c r="H224" s="23">
        <v>34721</v>
      </c>
      <c r="I224" s="136">
        <v>29102</v>
      </c>
      <c r="J224" s="8" t="str">
        <f t="shared" si="7"/>
        <v>September</v>
      </c>
      <c r="K224" s="194">
        <v>3</v>
      </c>
      <c r="L224" s="8"/>
      <c r="M224" s="8"/>
      <c r="N224" s="8"/>
    </row>
    <row r="225" spans="1:14" ht="14.25" x14ac:dyDescent="0.45">
      <c r="A225" s="8" t="s">
        <v>776</v>
      </c>
      <c r="B225" s="191" t="s">
        <v>33</v>
      </c>
      <c r="C225" s="192">
        <v>666347026</v>
      </c>
      <c r="D225" s="193">
        <v>4106396432</v>
      </c>
      <c r="E225" s="136">
        <v>43609</v>
      </c>
      <c r="F225" s="23">
        <f t="shared" ca="1" si="6"/>
        <v>1</v>
      </c>
      <c r="G225" s="23"/>
      <c r="H225" s="23">
        <v>59119</v>
      </c>
      <c r="I225" s="136">
        <v>30219</v>
      </c>
      <c r="J225" s="8" t="str">
        <f t="shared" si="7"/>
        <v>September</v>
      </c>
      <c r="K225" s="194">
        <v>4</v>
      </c>
      <c r="L225" s="8"/>
      <c r="M225" s="8"/>
      <c r="N225" s="8"/>
    </row>
    <row r="226" spans="1:14" ht="14.25" x14ac:dyDescent="0.45">
      <c r="A226" s="8" t="s">
        <v>542</v>
      </c>
      <c r="B226" s="191" t="s">
        <v>22</v>
      </c>
      <c r="C226" s="192">
        <v>496009999</v>
      </c>
      <c r="D226" s="193">
        <v>8025043141</v>
      </c>
      <c r="E226" s="136">
        <v>36743</v>
      </c>
      <c r="F226" s="23">
        <f t="shared" ca="1" si="6"/>
        <v>20</v>
      </c>
      <c r="G226" s="23" t="s">
        <v>53</v>
      </c>
      <c r="H226" s="23">
        <v>24094</v>
      </c>
      <c r="I226" s="136">
        <v>22401</v>
      </c>
      <c r="J226" s="8" t="str">
        <f t="shared" si="7"/>
        <v>April</v>
      </c>
      <c r="K226" s="194">
        <v>5</v>
      </c>
      <c r="L226" s="8"/>
      <c r="M226" s="8"/>
      <c r="N226" s="8"/>
    </row>
    <row r="227" spans="1:14" ht="14.25" x14ac:dyDescent="0.45">
      <c r="A227" s="8" t="s">
        <v>104</v>
      </c>
      <c r="B227" s="191" t="s">
        <v>28</v>
      </c>
      <c r="C227" s="192">
        <v>666525924</v>
      </c>
      <c r="D227" s="193">
        <v>5083492633</v>
      </c>
      <c r="E227" s="136">
        <v>39815</v>
      </c>
      <c r="F227" s="23">
        <f t="shared" ca="1" si="6"/>
        <v>11</v>
      </c>
      <c r="G227" s="23" t="s">
        <v>53</v>
      </c>
      <c r="H227" s="23">
        <v>35918</v>
      </c>
      <c r="I227" s="136">
        <v>28383</v>
      </c>
      <c r="J227" s="8" t="str">
        <f t="shared" si="7"/>
        <v>September</v>
      </c>
      <c r="K227" s="194">
        <v>5</v>
      </c>
      <c r="L227" s="8"/>
      <c r="M227" s="8"/>
      <c r="N227" s="8"/>
    </row>
    <row r="228" spans="1:14" ht="14.25" x14ac:dyDescent="0.45">
      <c r="A228" s="8" t="s">
        <v>626</v>
      </c>
      <c r="B228" s="191" t="s">
        <v>22</v>
      </c>
      <c r="C228" s="192">
        <v>666254673</v>
      </c>
      <c r="D228" s="193">
        <v>2093825834</v>
      </c>
      <c r="E228" s="136">
        <v>38963</v>
      </c>
      <c r="F228" s="23">
        <f t="shared" ca="1" si="6"/>
        <v>13</v>
      </c>
      <c r="G228" s="23" t="s">
        <v>23</v>
      </c>
      <c r="H228" s="23">
        <v>42568</v>
      </c>
      <c r="I228" s="136">
        <v>23274</v>
      </c>
      <c r="J228" s="8" t="str">
        <f t="shared" si="7"/>
        <v>September</v>
      </c>
      <c r="K228" s="194">
        <v>4</v>
      </c>
      <c r="L228" s="8"/>
      <c r="M228" s="8"/>
      <c r="N228" s="8"/>
    </row>
    <row r="229" spans="1:14" ht="14.25" x14ac:dyDescent="0.45">
      <c r="A229" s="8" t="s">
        <v>165</v>
      </c>
      <c r="B229" s="191" t="s">
        <v>28</v>
      </c>
      <c r="C229" s="192">
        <v>312450000</v>
      </c>
      <c r="D229" s="193">
        <v>4091389906</v>
      </c>
      <c r="E229" s="136">
        <v>37005</v>
      </c>
      <c r="F229" s="23">
        <f t="shared" ca="1" si="6"/>
        <v>19</v>
      </c>
      <c r="G229" s="23" t="s">
        <v>23</v>
      </c>
      <c r="H229" s="23">
        <v>19036</v>
      </c>
      <c r="I229" s="136">
        <v>22244</v>
      </c>
      <c r="J229" s="8" t="str">
        <f t="shared" si="7"/>
        <v>November</v>
      </c>
      <c r="K229" s="194">
        <v>4</v>
      </c>
      <c r="L229" s="8"/>
      <c r="M229" s="8"/>
      <c r="N229" s="8"/>
    </row>
    <row r="230" spans="1:14" ht="14.25" x14ac:dyDescent="0.45">
      <c r="A230" s="8" t="s">
        <v>693</v>
      </c>
      <c r="B230" s="191" t="s">
        <v>22</v>
      </c>
      <c r="C230" s="192">
        <v>666802442</v>
      </c>
      <c r="D230" s="193">
        <v>4023324762</v>
      </c>
      <c r="E230" s="136">
        <v>39969</v>
      </c>
      <c r="F230" s="23">
        <f t="shared" ca="1" si="6"/>
        <v>11</v>
      </c>
      <c r="G230" s="23" t="s">
        <v>53</v>
      </c>
      <c r="H230" s="23">
        <v>44773</v>
      </c>
      <c r="I230" s="136">
        <v>28069</v>
      </c>
      <c r="J230" s="8" t="str">
        <f t="shared" si="7"/>
        <v>November</v>
      </c>
      <c r="K230" s="194">
        <v>4</v>
      </c>
      <c r="L230" s="8"/>
      <c r="M230" s="8"/>
      <c r="N230" s="8"/>
    </row>
    <row r="231" spans="1:14" ht="14.25" x14ac:dyDescent="0.45">
      <c r="A231" s="8" t="s">
        <v>396</v>
      </c>
      <c r="B231" s="191" t="s">
        <v>22</v>
      </c>
      <c r="C231" s="192">
        <v>157420000</v>
      </c>
      <c r="D231" s="193">
        <v>8122601200</v>
      </c>
      <c r="E231" s="136">
        <v>38607</v>
      </c>
      <c r="F231" s="23">
        <f t="shared" ca="1" si="6"/>
        <v>14</v>
      </c>
      <c r="G231" s="23" t="s">
        <v>38</v>
      </c>
      <c r="H231" s="23">
        <v>38063</v>
      </c>
      <c r="I231" s="136">
        <v>24131</v>
      </c>
      <c r="J231" s="8" t="str">
        <f t="shared" si="7"/>
        <v>January</v>
      </c>
      <c r="K231" s="194">
        <v>5</v>
      </c>
      <c r="L231" s="8"/>
      <c r="M231" s="8"/>
      <c r="N231" s="8"/>
    </row>
    <row r="232" spans="1:14" ht="14.25" x14ac:dyDescent="0.45">
      <c r="A232" s="8" t="s">
        <v>627</v>
      </c>
      <c r="B232" s="191" t="s">
        <v>22</v>
      </c>
      <c r="C232" s="192">
        <v>252008211</v>
      </c>
      <c r="D232" s="193">
        <v>6178085402</v>
      </c>
      <c r="E232" s="136">
        <v>43549</v>
      </c>
      <c r="F232" s="23">
        <f t="shared" ca="1" si="6"/>
        <v>1</v>
      </c>
      <c r="G232" s="23"/>
      <c r="H232" s="23">
        <v>32935</v>
      </c>
      <c r="I232" s="136">
        <v>29072</v>
      </c>
      <c r="J232" s="8" t="str">
        <f t="shared" si="7"/>
        <v>August</v>
      </c>
      <c r="K232" s="194">
        <v>5</v>
      </c>
      <c r="L232" s="8"/>
      <c r="M232" s="8"/>
      <c r="N232" s="8"/>
    </row>
    <row r="233" spans="1:14" ht="14.25" x14ac:dyDescent="0.45">
      <c r="A233" s="8" t="s">
        <v>628</v>
      </c>
      <c r="B233" s="191" t="s">
        <v>29</v>
      </c>
      <c r="C233" s="192">
        <v>666291452</v>
      </c>
      <c r="D233" s="193">
        <v>5028449868</v>
      </c>
      <c r="E233" s="136">
        <v>40532</v>
      </c>
      <c r="F233" s="23">
        <f t="shared" ca="1" si="6"/>
        <v>9</v>
      </c>
      <c r="G233" s="23"/>
      <c r="H233" s="23">
        <v>25429</v>
      </c>
      <c r="I233" s="136">
        <v>25436</v>
      </c>
      <c r="J233" s="8" t="str">
        <f t="shared" si="7"/>
        <v>August</v>
      </c>
      <c r="K233" s="194">
        <v>3</v>
      </c>
      <c r="L233" s="8"/>
      <c r="M233" s="8"/>
      <c r="N233" s="8"/>
    </row>
    <row r="234" spans="1:14" ht="14.25" x14ac:dyDescent="0.45">
      <c r="A234" s="8" t="s">
        <v>153</v>
      </c>
      <c r="B234" s="191" t="s">
        <v>22</v>
      </c>
      <c r="C234" s="192">
        <v>908003995</v>
      </c>
      <c r="D234" s="193">
        <v>9081408985</v>
      </c>
      <c r="E234" s="136">
        <v>41833</v>
      </c>
      <c r="F234" s="23">
        <f t="shared" ca="1" si="6"/>
        <v>6</v>
      </c>
      <c r="G234" s="23"/>
      <c r="H234" s="23">
        <v>64190</v>
      </c>
      <c r="I234" s="136">
        <v>25311</v>
      </c>
      <c r="J234" s="8" t="str">
        <f t="shared" si="7"/>
        <v>April</v>
      </c>
      <c r="K234" s="194">
        <v>1</v>
      </c>
      <c r="L234" s="8"/>
      <c r="M234" s="8"/>
      <c r="N234" s="8"/>
    </row>
    <row r="235" spans="1:14" ht="14.25" x14ac:dyDescent="0.45">
      <c r="A235" s="8" t="s">
        <v>154</v>
      </c>
      <c r="B235" s="191" t="s">
        <v>33</v>
      </c>
      <c r="C235" s="192">
        <v>666475634</v>
      </c>
      <c r="D235" s="193">
        <v>6178426889</v>
      </c>
      <c r="E235" s="136">
        <v>39432</v>
      </c>
      <c r="F235" s="23">
        <f t="shared" ca="1" si="6"/>
        <v>12</v>
      </c>
      <c r="G235" s="23" t="s">
        <v>53</v>
      </c>
      <c r="H235" s="23">
        <v>47462</v>
      </c>
      <c r="I235" s="136">
        <v>23798</v>
      </c>
      <c r="J235" s="8" t="str">
        <f t="shared" si="7"/>
        <v>February</v>
      </c>
      <c r="K235" s="194">
        <v>4</v>
      </c>
      <c r="L235" s="8"/>
      <c r="M235" s="8"/>
      <c r="N235" s="8"/>
    </row>
    <row r="236" spans="1:14" ht="14.25" x14ac:dyDescent="0.45">
      <c r="A236" s="8" t="s">
        <v>105</v>
      </c>
      <c r="B236" s="191" t="s">
        <v>33</v>
      </c>
      <c r="C236" s="192">
        <v>666207605</v>
      </c>
      <c r="D236" s="193">
        <v>6036758339</v>
      </c>
      <c r="E236" s="136">
        <v>43314</v>
      </c>
      <c r="F236" s="23">
        <f t="shared" ca="1" si="6"/>
        <v>2</v>
      </c>
      <c r="G236" s="23" t="s">
        <v>53</v>
      </c>
      <c r="H236" s="23">
        <v>46617</v>
      </c>
      <c r="I236" s="136">
        <v>31403</v>
      </c>
      <c r="J236" s="8" t="str">
        <f t="shared" si="7"/>
        <v>December</v>
      </c>
      <c r="K236" s="194">
        <v>3</v>
      </c>
      <c r="L236" s="8"/>
      <c r="M236" s="8"/>
      <c r="N236" s="8"/>
    </row>
    <row r="237" spans="1:14" ht="14.25" x14ac:dyDescent="0.45">
      <c r="A237" s="8" t="s">
        <v>166</v>
      </c>
      <c r="B237" s="191" t="s">
        <v>22</v>
      </c>
      <c r="C237" s="192">
        <v>143004658</v>
      </c>
      <c r="D237" s="193">
        <v>4061509619</v>
      </c>
      <c r="E237" s="136">
        <v>39709</v>
      </c>
      <c r="F237" s="23">
        <f t="shared" ca="1" si="6"/>
        <v>11</v>
      </c>
      <c r="G237" s="23" t="s">
        <v>23</v>
      </c>
      <c r="H237" s="23">
        <v>36943</v>
      </c>
      <c r="I237" s="136">
        <v>27767</v>
      </c>
      <c r="J237" s="8" t="str">
        <f t="shared" si="7"/>
        <v>January</v>
      </c>
      <c r="K237" s="194">
        <v>3</v>
      </c>
      <c r="L237" s="8"/>
      <c r="M237" s="8"/>
      <c r="N237" s="8"/>
    </row>
    <row r="238" spans="1:14" ht="14.25" x14ac:dyDescent="0.45">
      <c r="A238" s="8" t="s">
        <v>543</v>
      </c>
      <c r="B238" s="191" t="s">
        <v>22</v>
      </c>
      <c r="C238" s="192">
        <v>132008466</v>
      </c>
      <c r="D238" s="193">
        <v>2154125294</v>
      </c>
      <c r="E238" s="136">
        <v>37455</v>
      </c>
      <c r="F238" s="23">
        <f t="shared" ca="1" si="6"/>
        <v>18</v>
      </c>
      <c r="G238" s="23"/>
      <c r="H238" s="23">
        <v>62510</v>
      </c>
      <c r="I238" s="136">
        <v>23844</v>
      </c>
      <c r="J238" s="8" t="str">
        <f t="shared" si="7"/>
        <v>April</v>
      </c>
      <c r="K238" s="194">
        <v>3</v>
      </c>
      <c r="L238" s="8"/>
      <c r="M238" s="8"/>
      <c r="N238" s="8"/>
    </row>
    <row r="239" spans="1:14" ht="14.25" x14ac:dyDescent="0.45">
      <c r="A239" s="8" t="s">
        <v>544</v>
      </c>
      <c r="B239" s="191" t="s">
        <v>29</v>
      </c>
      <c r="C239" s="192">
        <v>339830000</v>
      </c>
      <c r="D239" s="193">
        <v>6097961953</v>
      </c>
      <c r="E239" s="136">
        <v>39845</v>
      </c>
      <c r="F239" s="23">
        <f t="shared" ca="1" si="6"/>
        <v>11</v>
      </c>
      <c r="G239" s="23" t="s">
        <v>53</v>
      </c>
      <c r="H239" s="23">
        <v>26554</v>
      </c>
      <c r="I239" s="136">
        <v>24361</v>
      </c>
      <c r="J239" s="8" t="str">
        <f t="shared" si="7"/>
        <v>September</v>
      </c>
      <c r="K239" s="194">
        <v>1</v>
      </c>
      <c r="L239" s="8"/>
      <c r="M239" s="8"/>
      <c r="N239" s="8"/>
    </row>
    <row r="240" spans="1:14" ht="14.25" x14ac:dyDescent="0.45">
      <c r="A240" s="8" t="s">
        <v>167</v>
      </c>
      <c r="B240" s="191" t="s">
        <v>22</v>
      </c>
      <c r="C240" s="192">
        <v>666157725</v>
      </c>
      <c r="D240" s="193">
        <v>3087600603</v>
      </c>
      <c r="E240" s="136">
        <v>40864</v>
      </c>
      <c r="F240" s="23">
        <f t="shared" ca="1" si="6"/>
        <v>8</v>
      </c>
      <c r="G240" s="23" t="s">
        <v>42</v>
      </c>
      <c r="H240" s="23">
        <v>68938</v>
      </c>
      <c r="I240" s="136">
        <v>26861</v>
      </c>
      <c r="J240" s="8" t="str">
        <f t="shared" si="7"/>
        <v>July</v>
      </c>
      <c r="K240" s="194">
        <v>2</v>
      </c>
      <c r="L240" s="8"/>
      <c r="M240" s="8"/>
      <c r="N240" s="8"/>
    </row>
    <row r="241" spans="1:14" ht="14.25" x14ac:dyDescent="0.45">
      <c r="A241" s="8" t="s">
        <v>273</v>
      </c>
      <c r="B241" s="191" t="s">
        <v>29</v>
      </c>
      <c r="C241" s="192">
        <v>563009376</v>
      </c>
      <c r="D241" s="193">
        <v>2135228252</v>
      </c>
      <c r="E241" s="136">
        <v>43024</v>
      </c>
      <c r="F241" s="23">
        <f t="shared" ca="1" si="6"/>
        <v>2</v>
      </c>
      <c r="G241" s="23" t="s">
        <v>23</v>
      </c>
      <c r="H241" s="23">
        <v>17080</v>
      </c>
      <c r="I241" s="136">
        <v>28595</v>
      </c>
      <c r="J241" s="8" t="str">
        <f t="shared" si="7"/>
        <v>April</v>
      </c>
      <c r="K241" s="194">
        <v>1</v>
      </c>
      <c r="L241" s="8"/>
      <c r="M241" s="8"/>
      <c r="N241" s="8"/>
    </row>
    <row r="242" spans="1:14" ht="14.25" x14ac:dyDescent="0.45">
      <c r="A242" s="8" t="s">
        <v>804</v>
      </c>
      <c r="B242" s="191" t="s">
        <v>33</v>
      </c>
      <c r="C242" s="192">
        <v>867470000</v>
      </c>
      <c r="D242" s="193">
        <v>2173709408</v>
      </c>
      <c r="E242" s="136">
        <v>39380</v>
      </c>
      <c r="F242" s="23">
        <f t="shared" ca="1" si="6"/>
        <v>12</v>
      </c>
      <c r="G242" s="23" t="s">
        <v>42</v>
      </c>
      <c r="H242" s="23">
        <v>33256</v>
      </c>
      <c r="I242" s="136">
        <v>23592</v>
      </c>
      <c r="J242" s="8" t="str">
        <f t="shared" si="7"/>
        <v>August</v>
      </c>
      <c r="K242" s="194">
        <v>5</v>
      </c>
      <c r="L242" s="8"/>
      <c r="M242" s="8"/>
      <c r="N242" s="8"/>
    </row>
    <row r="243" spans="1:14" ht="14.25" x14ac:dyDescent="0.45">
      <c r="A243" s="8" t="s">
        <v>694</v>
      </c>
      <c r="B243" s="191" t="s">
        <v>29</v>
      </c>
      <c r="C243" s="192">
        <v>666637139</v>
      </c>
      <c r="D243" s="193">
        <v>4174323329</v>
      </c>
      <c r="E243" s="136">
        <v>36424</v>
      </c>
      <c r="F243" s="23">
        <f t="shared" ca="1" si="6"/>
        <v>20</v>
      </c>
      <c r="G243" s="23" t="s">
        <v>38</v>
      </c>
      <c r="H243" s="23">
        <v>29232</v>
      </c>
      <c r="I243" s="136">
        <v>26051</v>
      </c>
      <c r="J243" s="8" t="str">
        <f t="shared" si="7"/>
        <v>April</v>
      </c>
      <c r="K243" s="194">
        <v>4</v>
      </c>
      <c r="L243" s="8"/>
      <c r="M243" s="8"/>
      <c r="N243" s="8"/>
    </row>
    <row r="244" spans="1:14" ht="14.25" x14ac:dyDescent="0.45">
      <c r="A244" s="8" t="s">
        <v>629</v>
      </c>
      <c r="B244" s="191" t="s">
        <v>33</v>
      </c>
      <c r="C244" s="192">
        <v>666589593</v>
      </c>
      <c r="D244" s="193">
        <v>2154248455</v>
      </c>
      <c r="E244" s="136">
        <v>37107</v>
      </c>
      <c r="F244" s="23">
        <f t="shared" ca="1" si="6"/>
        <v>19</v>
      </c>
      <c r="G244" s="23"/>
      <c r="H244" s="23">
        <v>45747</v>
      </c>
      <c r="I244" s="136">
        <v>26711</v>
      </c>
      <c r="J244" s="8" t="str">
        <f t="shared" si="7"/>
        <v>February</v>
      </c>
      <c r="K244" s="194">
        <v>1</v>
      </c>
      <c r="L244" s="8"/>
      <c r="M244" s="8"/>
      <c r="N244" s="8"/>
    </row>
    <row r="245" spans="1:14" ht="14.25" x14ac:dyDescent="0.45">
      <c r="A245" s="8" t="s">
        <v>197</v>
      </c>
      <c r="B245" s="191" t="s">
        <v>28</v>
      </c>
      <c r="C245" s="192">
        <v>997690000</v>
      </c>
      <c r="D245" s="193">
        <v>7171848970</v>
      </c>
      <c r="E245" s="136">
        <v>41942</v>
      </c>
      <c r="F245" s="23">
        <f t="shared" ca="1" si="6"/>
        <v>5</v>
      </c>
      <c r="G245" s="23"/>
      <c r="H245" s="23">
        <v>30018</v>
      </c>
      <c r="I245" s="136">
        <v>29162</v>
      </c>
      <c r="J245" s="8" t="str">
        <f t="shared" si="7"/>
        <v>November</v>
      </c>
      <c r="K245" s="194">
        <v>2</v>
      </c>
      <c r="L245" s="8"/>
      <c r="M245" s="8"/>
      <c r="N245" s="8"/>
    </row>
    <row r="246" spans="1:14" ht="14.25" x14ac:dyDescent="0.45">
      <c r="A246" s="8" t="s">
        <v>397</v>
      </c>
      <c r="B246" s="191" t="s">
        <v>33</v>
      </c>
      <c r="C246" s="192">
        <v>666521740</v>
      </c>
      <c r="D246" s="193">
        <v>8038678875</v>
      </c>
      <c r="E246" s="136">
        <v>39292</v>
      </c>
      <c r="F246" s="23">
        <f t="shared" ca="1" si="6"/>
        <v>13</v>
      </c>
      <c r="G246" s="23" t="s">
        <v>23</v>
      </c>
      <c r="H246" s="23">
        <v>38286</v>
      </c>
      <c r="I246" s="136">
        <v>26534</v>
      </c>
      <c r="J246" s="8" t="str">
        <f t="shared" si="7"/>
        <v>August</v>
      </c>
      <c r="K246" s="194">
        <v>2</v>
      </c>
      <c r="L246" s="8"/>
      <c r="M246" s="8"/>
      <c r="N246" s="8"/>
    </row>
    <row r="247" spans="1:14" ht="14.25" x14ac:dyDescent="0.45">
      <c r="A247" s="8" t="s">
        <v>545</v>
      </c>
      <c r="B247" s="191" t="s">
        <v>22</v>
      </c>
      <c r="C247" s="192">
        <v>990006476</v>
      </c>
      <c r="D247" s="193">
        <v>8056422185</v>
      </c>
      <c r="E247" s="136">
        <v>43381</v>
      </c>
      <c r="F247" s="23">
        <f t="shared" ca="1" si="6"/>
        <v>1</v>
      </c>
      <c r="G247" s="23" t="s">
        <v>23</v>
      </c>
      <c r="H247" s="23">
        <v>56261</v>
      </c>
      <c r="I247" s="136">
        <v>29143</v>
      </c>
      <c r="J247" s="8" t="str">
        <f t="shared" si="7"/>
        <v>October</v>
      </c>
      <c r="K247" s="194">
        <v>5</v>
      </c>
      <c r="L247" s="8"/>
      <c r="M247" s="8"/>
      <c r="N247" s="8"/>
    </row>
    <row r="248" spans="1:14" ht="14.25" x14ac:dyDescent="0.45">
      <c r="A248" s="8" t="s">
        <v>630</v>
      </c>
      <c r="B248" s="191" t="s">
        <v>33</v>
      </c>
      <c r="C248" s="192">
        <v>173002583</v>
      </c>
      <c r="D248" s="193">
        <v>8171535362</v>
      </c>
      <c r="E248" s="136">
        <v>38865</v>
      </c>
      <c r="F248" s="23">
        <f t="shared" ca="1" si="6"/>
        <v>14</v>
      </c>
      <c r="G248" s="23" t="s">
        <v>53</v>
      </c>
      <c r="H248" s="23">
        <v>58785</v>
      </c>
      <c r="I248" s="136">
        <v>23941</v>
      </c>
      <c r="J248" s="8" t="str">
        <f t="shared" si="7"/>
        <v>July</v>
      </c>
      <c r="K248" s="194">
        <v>5</v>
      </c>
      <c r="L248" s="8"/>
      <c r="M248" s="8"/>
      <c r="N248" s="8"/>
    </row>
    <row r="249" spans="1:14" ht="14.25" x14ac:dyDescent="0.45">
      <c r="A249" s="8" t="s">
        <v>502</v>
      </c>
      <c r="B249" s="191" t="s">
        <v>22</v>
      </c>
      <c r="C249" s="192">
        <v>764770000</v>
      </c>
      <c r="D249" s="193">
        <v>2045981242</v>
      </c>
      <c r="E249" s="136">
        <v>38050</v>
      </c>
      <c r="F249" s="23">
        <f t="shared" ca="1" si="6"/>
        <v>16</v>
      </c>
      <c r="G249" s="23" t="s">
        <v>23</v>
      </c>
      <c r="H249" s="23">
        <v>54571</v>
      </c>
      <c r="I249" s="136">
        <v>25786</v>
      </c>
      <c r="J249" s="8" t="str">
        <f t="shared" si="7"/>
        <v>August</v>
      </c>
      <c r="K249" s="194">
        <v>5</v>
      </c>
      <c r="L249" s="8"/>
      <c r="M249" s="8"/>
      <c r="N249" s="8"/>
    </row>
    <row r="250" spans="1:14" ht="14.25" x14ac:dyDescent="0.45">
      <c r="A250" s="8" t="s">
        <v>546</v>
      </c>
      <c r="B250" s="191" t="s">
        <v>22</v>
      </c>
      <c r="C250" s="192">
        <v>495001426</v>
      </c>
      <c r="D250" s="193">
        <v>3146738901</v>
      </c>
      <c r="E250" s="136">
        <v>41803</v>
      </c>
      <c r="F250" s="23">
        <f t="shared" ca="1" si="6"/>
        <v>6</v>
      </c>
      <c r="G250" s="23"/>
      <c r="H250" s="23">
        <v>23468</v>
      </c>
      <c r="I250" s="136">
        <v>28059</v>
      </c>
      <c r="J250" s="8" t="str">
        <f t="shared" si="7"/>
        <v>October</v>
      </c>
      <c r="K250" s="194">
        <v>2</v>
      </c>
      <c r="L250" s="8"/>
      <c r="M250" s="8"/>
      <c r="N250" s="8"/>
    </row>
    <row r="251" spans="1:14" ht="14.25" x14ac:dyDescent="0.45">
      <c r="A251" s="8" t="s">
        <v>198</v>
      </c>
      <c r="B251" s="191" t="s">
        <v>29</v>
      </c>
      <c r="C251" s="192">
        <v>284006855</v>
      </c>
      <c r="D251" s="193">
        <v>2165197037</v>
      </c>
      <c r="E251" s="136">
        <v>41673</v>
      </c>
      <c r="F251" s="23">
        <f t="shared" ca="1" si="6"/>
        <v>6</v>
      </c>
      <c r="G251" s="23" t="s">
        <v>23</v>
      </c>
      <c r="H251" s="23">
        <v>28720</v>
      </c>
      <c r="I251" s="136">
        <v>28952</v>
      </c>
      <c r="J251" s="8" t="str">
        <f t="shared" si="7"/>
        <v>April</v>
      </c>
      <c r="K251" s="194">
        <v>3</v>
      </c>
      <c r="L251" s="8"/>
      <c r="M251" s="8"/>
      <c r="N251" s="8"/>
    </row>
    <row r="252" spans="1:14" ht="14.25" x14ac:dyDescent="0.45">
      <c r="A252" s="8" t="s">
        <v>274</v>
      </c>
      <c r="B252" s="191" t="s">
        <v>33</v>
      </c>
      <c r="C252" s="192">
        <v>326005910</v>
      </c>
      <c r="D252" s="193">
        <v>2193265407</v>
      </c>
      <c r="E252" s="136">
        <v>38762</v>
      </c>
      <c r="F252" s="23">
        <f t="shared" ca="1" si="6"/>
        <v>14</v>
      </c>
      <c r="G252" s="23" t="s">
        <v>42</v>
      </c>
      <c r="H252" s="23">
        <v>55742</v>
      </c>
      <c r="I252" s="136">
        <v>24894</v>
      </c>
      <c r="J252" s="8" t="str">
        <f t="shared" si="7"/>
        <v>February</v>
      </c>
      <c r="K252" s="194">
        <v>4</v>
      </c>
      <c r="L252" s="8"/>
      <c r="M252" s="8"/>
      <c r="N252" s="8"/>
    </row>
    <row r="253" spans="1:14" ht="14.25" x14ac:dyDescent="0.45">
      <c r="A253" s="8" t="s">
        <v>222</v>
      </c>
      <c r="B253" s="191" t="s">
        <v>22</v>
      </c>
      <c r="C253" s="192">
        <v>582006260</v>
      </c>
      <c r="D253" s="193">
        <v>3075777345</v>
      </c>
      <c r="E253" s="136">
        <v>36998</v>
      </c>
      <c r="F253" s="23">
        <f t="shared" ca="1" si="6"/>
        <v>19</v>
      </c>
      <c r="G253" s="23" t="s">
        <v>23</v>
      </c>
      <c r="H253" s="23">
        <v>43871</v>
      </c>
      <c r="I253" s="136">
        <v>25631</v>
      </c>
      <c r="J253" s="8" t="str">
        <f t="shared" si="7"/>
        <v>March</v>
      </c>
      <c r="K253" s="194">
        <v>2</v>
      </c>
      <c r="L253" s="8"/>
      <c r="M253" s="8"/>
      <c r="N253" s="8"/>
    </row>
    <row r="254" spans="1:14" ht="14.25" x14ac:dyDescent="0.45">
      <c r="A254" s="8" t="s">
        <v>199</v>
      </c>
      <c r="B254" s="191" t="s">
        <v>22</v>
      </c>
      <c r="C254" s="192">
        <v>301007026</v>
      </c>
      <c r="D254" s="193">
        <v>3171957923</v>
      </c>
      <c r="E254" s="136">
        <v>39799</v>
      </c>
      <c r="F254" s="23">
        <f t="shared" ca="1" si="6"/>
        <v>11</v>
      </c>
      <c r="G254" s="23" t="s">
        <v>38</v>
      </c>
      <c r="H254" s="23">
        <v>82694</v>
      </c>
      <c r="I254" s="136">
        <v>22977</v>
      </c>
      <c r="J254" s="8" t="str">
        <f t="shared" si="7"/>
        <v>November</v>
      </c>
      <c r="K254" s="194">
        <v>1</v>
      </c>
      <c r="L254" s="8"/>
      <c r="M254" s="8"/>
      <c r="N254" s="8"/>
    </row>
    <row r="255" spans="1:14" ht="14.25" x14ac:dyDescent="0.45">
      <c r="A255" s="8" t="s">
        <v>168</v>
      </c>
      <c r="B255" s="191" t="s">
        <v>28</v>
      </c>
      <c r="C255" s="192">
        <v>775008991</v>
      </c>
      <c r="D255" s="193">
        <v>3003938131</v>
      </c>
      <c r="E255" s="136">
        <v>41440</v>
      </c>
      <c r="F255" s="23">
        <f t="shared" ca="1" si="6"/>
        <v>7</v>
      </c>
      <c r="G255" s="23"/>
      <c r="H255" s="23">
        <v>29889</v>
      </c>
      <c r="I255" s="136">
        <v>25826</v>
      </c>
      <c r="J255" s="8" t="str">
        <f t="shared" si="7"/>
        <v>September</v>
      </c>
      <c r="K255" s="194">
        <v>4</v>
      </c>
      <c r="L255" s="8"/>
      <c r="M255" s="8"/>
      <c r="N255" s="8"/>
    </row>
    <row r="256" spans="1:14" ht="14.25" x14ac:dyDescent="0.45">
      <c r="A256" s="8" t="s">
        <v>503</v>
      </c>
      <c r="B256" s="191" t="s">
        <v>22</v>
      </c>
      <c r="C256" s="192">
        <v>578008930</v>
      </c>
      <c r="D256" s="193">
        <v>8016479087</v>
      </c>
      <c r="E256" s="136">
        <v>39896</v>
      </c>
      <c r="F256" s="23">
        <f t="shared" ca="1" si="6"/>
        <v>11</v>
      </c>
      <c r="G256" s="23"/>
      <c r="H256" s="23">
        <v>82177</v>
      </c>
      <c r="I256" s="136">
        <v>23751</v>
      </c>
      <c r="J256" s="8" t="str">
        <f t="shared" si="7"/>
        <v>January</v>
      </c>
      <c r="K256" s="194">
        <v>2</v>
      </c>
      <c r="L256" s="8"/>
      <c r="M256" s="8"/>
      <c r="N256" s="8"/>
    </row>
    <row r="257" spans="1:14" ht="14.25" x14ac:dyDescent="0.45">
      <c r="A257" s="8" t="s">
        <v>805</v>
      </c>
      <c r="B257" s="191" t="s">
        <v>22</v>
      </c>
      <c r="C257" s="192">
        <v>731004871</v>
      </c>
      <c r="D257" s="193">
        <v>6094137278</v>
      </c>
      <c r="E257" s="136">
        <v>39491</v>
      </c>
      <c r="F257" s="23">
        <f t="shared" ca="1" si="6"/>
        <v>12</v>
      </c>
      <c r="G257" s="23" t="s">
        <v>38</v>
      </c>
      <c r="H257" s="23">
        <v>24639</v>
      </c>
      <c r="I257" s="136">
        <v>27352</v>
      </c>
      <c r="J257" s="8" t="str">
        <f t="shared" si="7"/>
        <v>November</v>
      </c>
      <c r="K257" s="194">
        <v>5</v>
      </c>
      <c r="L257" s="8"/>
      <c r="M257" s="8"/>
      <c r="N257" s="8"/>
    </row>
    <row r="258" spans="1:14" ht="14.25" x14ac:dyDescent="0.45">
      <c r="A258" s="8" t="s">
        <v>51</v>
      </c>
      <c r="B258" s="191" t="s">
        <v>22</v>
      </c>
      <c r="C258" s="192">
        <v>616006259</v>
      </c>
      <c r="D258" s="193">
        <v>2127950668</v>
      </c>
      <c r="E258" s="136">
        <v>38677</v>
      </c>
      <c r="F258" s="23">
        <f t="shared" ref="F258:F321" ca="1" si="8">DATEDIF(E258,TODAY(),"Y")</f>
        <v>14</v>
      </c>
      <c r="G258" s="23"/>
      <c r="H258" s="23">
        <v>38319</v>
      </c>
      <c r="I258" s="136">
        <v>22438</v>
      </c>
      <c r="J258" s="8" t="str">
        <f t="shared" ref="J258:J321" si="9">VLOOKUP(MONTH(I258),M:N,2,0)</f>
        <v>June</v>
      </c>
      <c r="K258" s="194">
        <v>3</v>
      </c>
      <c r="L258" s="8"/>
      <c r="M258" s="8"/>
      <c r="N258" s="8"/>
    </row>
    <row r="259" spans="1:14" ht="14.25" x14ac:dyDescent="0.45">
      <c r="A259" s="8" t="s">
        <v>547</v>
      </c>
      <c r="B259" s="191" t="s">
        <v>22</v>
      </c>
      <c r="C259" s="192">
        <v>626600000</v>
      </c>
      <c r="D259" s="193">
        <v>2088238755</v>
      </c>
      <c r="E259" s="136">
        <v>36524</v>
      </c>
      <c r="F259" s="23">
        <f t="shared" ca="1" si="8"/>
        <v>20</v>
      </c>
      <c r="G259" s="23"/>
      <c r="H259" s="23">
        <v>38671</v>
      </c>
      <c r="I259" s="136">
        <v>23778</v>
      </c>
      <c r="J259" s="8" t="str">
        <f t="shared" si="9"/>
        <v>February</v>
      </c>
      <c r="K259" s="194">
        <v>1</v>
      </c>
      <c r="L259" s="8"/>
      <c r="M259" s="8"/>
      <c r="N259" s="8"/>
    </row>
    <row r="260" spans="1:14" ht="14.25" x14ac:dyDescent="0.45">
      <c r="A260" s="8" t="s">
        <v>398</v>
      </c>
      <c r="B260" s="191" t="s">
        <v>22</v>
      </c>
      <c r="C260" s="192">
        <v>666195395</v>
      </c>
      <c r="D260" s="193">
        <v>3188451642</v>
      </c>
      <c r="E260" s="136">
        <v>36967</v>
      </c>
      <c r="F260" s="23">
        <f t="shared" ca="1" si="8"/>
        <v>19</v>
      </c>
      <c r="G260" s="23" t="s">
        <v>23</v>
      </c>
      <c r="H260" s="23">
        <v>69443</v>
      </c>
      <c r="I260" s="136">
        <v>22547</v>
      </c>
      <c r="J260" s="8" t="str">
        <f t="shared" si="9"/>
        <v>September</v>
      </c>
      <c r="K260" s="194">
        <v>3</v>
      </c>
      <c r="L260" s="8"/>
      <c r="M260" s="8"/>
      <c r="N260" s="8"/>
    </row>
    <row r="261" spans="1:14" ht="14.25" x14ac:dyDescent="0.45">
      <c r="A261" s="8" t="s">
        <v>786</v>
      </c>
      <c r="B261" s="191" t="s">
        <v>29</v>
      </c>
      <c r="C261" s="192">
        <v>273008778</v>
      </c>
      <c r="D261" s="193">
        <v>4087345539</v>
      </c>
      <c r="E261" s="136">
        <v>38747</v>
      </c>
      <c r="F261" s="23">
        <f t="shared" ca="1" si="8"/>
        <v>14</v>
      </c>
      <c r="G261" s="23"/>
      <c r="H261" s="23">
        <v>15704</v>
      </c>
      <c r="I261" s="136">
        <v>26864</v>
      </c>
      <c r="J261" s="8" t="str">
        <f t="shared" si="9"/>
        <v>July</v>
      </c>
      <c r="K261" s="194">
        <v>5</v>
      </c>
      <c r="L261" s="8"/>
      <c r="M261" s="8"/>
      <c r="N261" s="8"/>
    </row>
    <row r="262" spans="1:14" ht="14.25" x14ac:dyDescent="0.45">
      <c r="A262" s="8" t="s">
        <v>695</v>
      </c>
      <c r="B262" s="191" t="s">
        <v>22</v>
      </c>
      <c r="C262" s="192">
        <v>861004642</v>
      </c>
      <c r="D262" s="193">
        <v>8086126835</v>
      </c>
      <c r="E262" s="136">
        <v>40766</v>
      </c>
      <c r="F262" s="23">
        <f t="shared" ca="1" si="8"/>
        <v>8</v>
      </c>
      <c r="G262" s="23" t="s">
        <v>23</v>
      </c>
      <c r="H262" s="23">
        <v>65679</v>
      </c>
      <c r="I262" s="136">
        <v>30137</v>
      </c>
      <c r="J262" s="8" t="str">
        <f t="shared" si="9"/>
        <v>July</v>
      </c>
      <c r="K262" s="194">
        <v>5</v>
      </c>
      <c r="L262" s="8"/>
      <c r="M262" s="8"/>
      <c r="N262" s="8"/>
    </row>
    <row r="263" spans="1:14" ht="14.25" x14ac:dyDescent="0.45">
      <c r="A263" s="8" t="s">
        <v>809</v>
      </c>
      <c r="B263" s="191" t="s">
        <v>29</v>
      </c>
      <c r="C263" s="192">
        <v>595170000</v>
      </c>
      <c r="D263" s="193">
        <v>2078407416</v>
      </c>
      <c r="E263" s="136">
        <v>39586</v>
      </c>
      <c r="F263" s="23">
        <f t="shared" ca="1" si="8"/>
        <v>12</v>
      </c>
      <c r="G263" s="23" t="s">
        <v>53</v>
      </c>
      <c r="H263" s="23">
        <v>32559</v>
      </c>
      <c r="I263" s="136">
        <v>24184</v>
      </c>
      <c r="J263" s="8" t="str">
        <f t="shared" si="9"/>
        <v>March</v>
      </c>
      <c r="K263" s="194">
        <v>3</v>
      </c>
      <c r="L263" s="8"/>
      <c r="M263" s="8"/>
      <c r="N263" s="8"/>
    </row>
    <row r="264" spans="1:14" ht="14.25" x14ac:dyDescent="0.45">
      <c r="A264" s="8" t="s">
        <v>275</v>
      </c>
      <c r="B264" s="191" t="s">
        <v>33</v>
      </c>
      <c r="C264" s="192">
        <v>770003486</v>
      </c>
      <c r="D264" s="193">
        <v>2021257896</v>
      </c>
      <c r="E264" s="136">
        <v>43609</v>
      </c>
      <c r="F264" s="23">
        <f t="shared" ca="1" si="8"/>
        <v>1</v>
      </c>
      <c r="G264" s="23" t="s">
        <v>53</v>
      </c>
      <c r="H264" s="23">
        <v>47292</v>
      </c>
      <c r="I264" s="136">
        <v>27001</v>
      </c>
      <c r="J264" s="8" t="str">
        <f t="shared" si="9"/>
        <v>December</v>
      </c>
      <c r="K264" s="194">
        <v>5</v>
      </c>
      <c r="L264" s="8"/>
      <c r="M264" s="8"/>
      <c r="N264" s="8"/>
    </row>
    <row r="265" spans="1:14" ht="14.25" x14ac:dyDescent="0.45">
      <c r="A265" s="8" t="s">
        <v>146</v>
      </c>
      <c r="B265" s="191" t="s">
        <v>33</v>
      </c>
      <c r="C265" s="192">
        <v>398004652</v>
      </c>
      <c r="D265" s="193">
        <v>3163533906</v>
      </c>
      <c r="E265" s="136">
        <v>43874</v>
      </c>
      <c r="F265" s="23">
        <f t="shared" ca="1" si="8"/>
        <v>0</v>
      </c>
      <c r="G265" s="23" t="s">
        <v>23</v>
      </c>
      <c r="H265" s="23">
        <v>60737</v>
      </c>
      <c r="I265" s="136">
        <v>27611</v>
      </c>
      <c r="J265" s="8" t="str">
        <f t="shared" si="9"/>
        <v>August</v>
      </c>
      <c r="K265" s="194">
        <v>2</v>
      </c>
      <c r="L265" s="8"/>
      <c r="M265" s="8"/>
      <c r="N265" s="8"/>
    </row>
    <row r="266" spans="1:14" ht="14.25" x14ac:dyDescent="0.45">
      <c r="A266" s="8" t="s">
        <v>276</v>
      </c>
      <c r="B266" s="191" t="s">
        <v>29</v>
      </c>
      <c r="C266" s="192">
        <v>116560000</v>
      </c>
      <c r="D266" s="193">
        <v>8103279828</v>
      </c>
      <c r="E266" s="136">
        <v>36616</v>
      </c>
      <c r="F266" s="23">
        <f t="shared" ca="1" si="8"/>
        <v>20</v>
      </c>
      <c r="G266" s="23" t="s">
        <v>55</v>
      </c>
      <c r="H266" s="23">
        <v>22601</v>
      </c>
      <c r="I266" s="136">
        <v>21039</v>
      </c>
      <c r="J266" s="8" t="str">
        <f t="shared" si="9"/>
        <v>August</v>
      </c>
      <c r="K266" s="194">
        <v>3</v>
      </c>
      <c r="L266" s="8"/>
      <c r="M266" s="8"/>
      <c r="N266" s="8"/>
    </row>
    <row r="267" spans="1:14" ht="14.25" x14ac:dyDescent="0.45">
      <c r="A267" s="8" t="s">
        <v>696</v>
      </c>
      <c r="B267" s="191" t="s">
        <v>33</v>
      </c>
      <c r="C267" s="192">
        <v>184001813</v>
      </c>
      <c r="D267" s="193">
        <v>8026224056</v>
      </c>
      <c r="E267" s="136">
        <v>36913</v>
      </c>
      <c r="F267" s="23">
        <f t="shared" ca="1" si="8"/>
        <v>19</v>
      </c>
      <c r="G267" s="23" t="s">
        <v>23</v>
      </c>
      <c r="H267" s="23">
        <v>42267</v>
      </c>
      <c r="I267" s="136">
        <v>23768</v>
      </c>
      <c r="J267" s="8" t="str">
        <f t="shared" si="9"/>
        <v>January</v>
      </c>
      <c r="K267" s="194">
        <v>5</v>
      </c>
      <c r="L267" s="8"/>
      <c r="M267" s="8"/>
      <c r="N267" s="8"/>
    </row>
    <row r="268" spans="1:14" ht="14.25" x14ac:dyDescent="0.45">
      <c r="A268" s="8" t="s">
        <v>399</v>
      </c>
      <c r="B268" s="191" t="s">
        <v>22</v>
      </c>
      <c r="C268" s="192">
        <v>666909057</v>
      </c>
      <c r="D268" s="193">
        <v>3001963194</v>
      </c>
      <c r="E268" s="136">
        <v>39863</v>
      </c>
      <c r="F268" s="23">
        <f t="shared" ca="1" si="8"/>
        <v>11</v>
      </c>
      <c r="G268" s="23" t="s">
        <v>55</v>
      </c>
      <c r="H268" s="23">
        <v>87076</v>
      </c>
      <c r="I268" s="136">
        <v>27548</v>
      </c>
      <c r="J268" s="8" t="str">
        <f t="shared" si="9"/>
        <v>June</v>
      </c>
      <c r="K268" s="194">
        <v>5</v>
      </c>
      <c r="L268" s="8"/>
      <c r="M268" s="8"/>
      <c r="N268" s="8"/>
    </row>
    <row r="269" spans="1:14" ht="14.25" x14ac:dyDescent="0.45">
      <c r="A269" s="8" t="s">
        <v>26</v>
      </c>
      <c r="B269" s="191" t="s">
        <v>33</v>
      </c>
      <c r="C269" s="192">
        <v>639008211</v>
      </c>
      <c r="D269" s="193">
        <v>6096526117</v>
      </c>
      <c r="E269" s="136">
        <v>43899</v>
      </c>
      <c r="F269" s="23">
        <f t="shared" ca="1" si="8"/>
        <v>0</v>
      </c>
      <c r="G269" s="23" t="s">
        <v>38</v>
      </c>
      <c r="H269" s="23">
        <v>63620</v>
      </c>
      <c r="I269" s="136">
        <v>28255</v>
      </c>
      <c r="J269" s="8" t="str">
        <f t="shared" si="9"/>
        <v>May</v>
      </c>
      <c r="K269" s="194">
        <v>1</v>
      </c>
      <c r="L269" s="8"/>
      <c r="M269" s="8"/>
      <c r="N269" s="8"/>
    </row>
    <row r="270" spans="1:14" ht="14.25" x14ac:dyDescent="0.45">
      <c r="A270" s="8" t="s">
        <v>631</v>
      </c>
      <c r="B270" s="191" t="s">
        <v>22</v>
      </c>
      <c r="C270" s="192">
        <v>791580000</v>
      </c>
      <c r="D270" s="193">
        <v>6164694995</v>
      </c>
      <c r="E270" s="136">
        <v>38515</v>
      </c>
      <c r="F270" s="23">
        <f t="shared" ca="1" si="8"/>
        <v>15</v>
      </c>
      <c r="G270" s="23" t="s">
        <v>23</v>
      </c>
      <c r="H270" s="23">
        <v>24424</v>
      </c>
      <c r="I270" s="136">
        <v>23199</v>
      </c>
      <c r="J270" s="8" t="str">
        <f t="shared" si="9"/>
        <v>July</v>
      </c>
      <c r="K270" s="194">
        <v>2</v>
      </c>
      <c r="L270" s="8"/>
      <c r="M270" s="8"/>
      <c r="N270" s="8"/>
    </row>
    <row r="271" spans="1:14" ht="14.25" x14ac:dyDescent="0.45">
      <c r="A271" s="8" t="s">
        <v>400</v>
      </c>
      <c r="B271" s="191" t="s">
        <v>22</v>
      </c>
      <c r="C271" s="192">
        <v>666286870</v>
      </c>
      <c r="D271" s="193">
        <v>2186756847</v>
      </c>
      <c r="E271" s="136">
        <v>38593</v>
      </c>
      <c r="F271" s="23">
        <f t="shared" ca="1" si="8"/>
        <v>14</v>
      </c>
      <c r="G271" s="23" t="s">
        <v>53</v>
      </c>
      <c r="H271" s="23">
        <v>81755</v>
      </c>
      <c r="I271" s="136">
        <v>26732</v>
      </c>
      <c r="J271" s="8" t="str">
        <f t="shared" si="9"/>
        <v>March</v>
      </c>
      <c r="K271" s="194">
        <v>2</v>
      </c>
      <c r="L271" s="8"/>
      <c r="M271" s="8"/>
      <c r="N271" s="8"/>
    </row>
    <row r="272" spans="1:14" ht="14.25" x14ac:dyDescent="0.45">
      <c r="A272" s="8" t="s">
        <v>54</v>
      </c>
      <c r="B272" s="191" t="s">
        <v>22</v>
      </c>
      <c r="C272" s="192">
        <v>859920000</v>
      </c>
      <c r="D272" s="193">
        <v>8146650531</v>
      </c>
      <c r="E272" s="136">
        <v>40908</v>
      </c>
      <c r="F272" s="23">
        <f t="shared" ca="1" si="8"/>
        <v>8</v>
      </c>
      <c r="G272" s="23" t="s">
        <v>38</v>
      </c>
      <c r="H272" s="23">
        <v>24251</v>
      </c>
      <c r="I272" s="136">
        <v>28547</v>
      </c>
      <c r="J272" s="8" t="str">
        <f t="shared" si="9"/>
        <v>February</v>
      </c>
      <c r="K272" s="194">
        <v>1</v>
      </c>
      <c r="L272" s="8"/>
      <c r="M272" s="8"/>
      <c r="N272" s="8"/>
    </row>
    <row r="273" spans="1:14" ht="14.25" x14ac:dyDescent="0.45">
      <c r="A273" s="8" t="s">
        <v>106</v>
      </c>
      <c r="B273" s="191" t="s">
        <v>33</v>
      </c>
      <c r="C273" s="192">
        <v>143001641</v>
      </c>
      <c r="D273" s="193">
        <v>5157451745</v>
      </c>
      <c r="E273" s="136">
        <v>36413</v>
      </c>
      <c r="F273" s="23">
        <f t="shared" ca="1" si="8"/>
        <v>20</v>
      </c>
      <c r="G273" s="23" t="s">
        <v>38</v>
      </c>
      <c r="H273" s="23">
        <v>60043</v>
      </c>
      <c r="I273" s="136">
        <v>25097</v>
      </c>
      <c r="J273" s="8" t="str">
        <f t="shared" si="9"/>
        <v>September</v>
      </c>
      <c r="K273" s="194">
        <v>5</v>
      </c>
      <c r="L273" s="8"/>
      <c r="M273" s="8"/>
      <c r="N273" s="8"/>
    </row>
    <row r="274" spans="1:14" ht="14.25" x14ac:dyDescent="0.45">
      <c r="A274" s="8" t="s">
        <v>812</v>
      </c>
      <c r="B274" s="191" t="s">
        <v>29</v>
      </c>
      <c r="C274" s="192">
        <v>572005871</v>
      </c>
      <c r="D274" s="193">
        <v>2008613721</v>
      </c>
      <c r="E274" s="136">
        <v>43976</v>
      </c>
      <c r="F274" s="23">
        <f t="shared" ca="1" si="8"/>
        <v>0</v>
      </c>
      <c r="G274" s="23" t="s">
        <v>55</v>
      </c>
      <c r="H274" s="23">
        <v>24440</v>
      </c>
      <c r="I274" s="136">
        <v>30038</v>
      </c>
      <c r="J274" s="8" t="str">
        <f t="shared" si="9"/>
        <v>March</v>
      </c>
      <c r="K274" s="194">
        <v>5</v>
      </c>
      <c r="L274" s="8"/>
      <c r="M274" s="8"/>
      <c r="N274" s="8"/>
    </row>
    <row r="275" spans="1:14" ht="14.25" x14ac:dyDescent="0.45">
      <c r="A275" s="8" t="s">
        <v>183</v>
      </c>
      <c r="B275" s="191" t="s">
        <v>22</v>
      </c>
      <c r="C275" s="192">
        <v>318005405</v>
      </c>
      <c r="D275" s="193">
        <v>4047288082</v>
      </c>
      <c r="E275" s="136">
        <v>43559</v>
      </c>
      <c r="F275" s="23">
        <f t="shared" ca="1" si="8"/>
        <v>1</v>
      </c>
      <c r="G275" s="23" t="s">
        <v>38</v>
      </c>
      <c r="H275" s="23">
        <v>47334</v>
      </c>
      <c r="I275" s="136">
        <v>32662</v>
      </c>
      <c r="J275" s="8" t="str">
        <f t="shared" si="9"/>
        <v>June</v>
      </c>
      <c r="K275" s="194">
        <v>4</v>
      </c>
      <c r="L275" s="8"/>
      <c r="M275" s="8"/>
      <c r="N275" s="8"/>
    </row>
    <row r="276" spans="1:14" ht="14.25" x14ac:dyDescent="0.45">
      <c r="A276" s="8" t="s">
        <v>436</v>
      </c>
      <c r="B276" s="191" t="s">
        <v>28</v>
      </c>
      <c r="C276" s="192">
        <v>597001759</v>
      </c>
      <c r="D276" s="193">
        <v>7162260855</v>
      </c>
      <c r="E276" s="136">
        <v>38923</v>
      </c>
      <c r="F276" s="23">
        <f t="shared" ca="1" si="8"/>
        <v>14</v>
      </c>
      <c r="G276" s="23" t="s">
        <v>53</v>
      </c>
      <c r="H276" s="23">
        <v>37917</v>
      </c>
      <c r="I276" s="136">
        <v>22642</v>
      </c>
      <c r="J276" s="8" t="str">
        <f t="shared" si="9"/>
        <v>December</v>
      </c>
      <c r="K276" s="194">
        <v>2</v>
      </c>
      <c r="L276" s="8"/>
      <c r="M276" s="8"/>
      <c r="N276" s="8"/>
    </row>
    <row r="277" spans="1:14" ht="14.25" x14ac:dyDescent="0.45">
      <c r="A277" s="8" t="s">
        <v>437</v>
      </c>
      <c r="B277" s="191" t="s">
        <v>22</v>
      </c>
      <c r="C277" s="192">
        <v>756140000</v>
      </c>
      <c r="D277" s="193">
        <v>7042224790</v>
      </c>
      <c r="E277" s="136">
        <v>38484</v>
      </c>
      <c r="F277" s="23">
        <f t="shared" ca="1" si="8"/>
        <v>15</v>
      </c>
      <c r="G277" s="23" t="s">
        <v>53</v>
      </c>
      <c r="H277" s="23">
        <v>65062</v>
      </c>
      <c r="I277" s="136">
        <v>22753</v>
      </c>
      <c r="J277" s="8" t="str">
        <f t="shared" si="9"/>
        <v>April</v>
      </c>
      <c r="K277" s="194">
        <v>2</v>
      </c>
      <c r="L277" s="8"/>
      <c r="M277" s="8"/>
      <c r="N277" s="8"/>
    </row>
    <row r="278" spans="1:14" ht="14.25" x14ac:dyDescent="0.45">
      <c r="A278" s="8" t="s">
        <v>277</v>
      </c>
      <c r="B278" s="191" t="s">
        <v>33</v>
      </c>
      <c r="C278" s="192">
        <v>328001485</v>
      </c>
      <c r="D278" s="193">
        <v>5137194901</v>
      </c>
      <c r="E278" s="136">
        <v>37128</v>
      </c>
      <c r="F278" s="23">
        <f t="shared" ca="1" si="8"/>
        <v>18</v>
      </c>
      <c r="G278" s="23" t="s">
        <v>23</v>
      </c>
      <c r="H278" s="23">
        <v>46861</v>
      </c>
      <c r="I278" s="136">
        <v>21251</v>
      </c>
      <c r="J278" s="8" t="str">
        <f t="shared" si="9"/>
        <v>March</v>
      </c>
      <c r="K278" s="194">
        <v>3</v>
      </c>
      <c r="L278" s="8"/>
      <c r="M278" s="8"/>
      <c r="N278" s="8"/>
    </row>
    <row r="279" spans="1:14" ht="14.25" x14ac:dyDescent="0.45">
      <c r="A279" s="8" t="s">
        <v>548</v>
      </c>
      <c r="B279" s="191" t="s">
        <v>33</v>
      </c>
      <c r="C279" s="192">
        <v>279330000</v>
      </c>
      <c r="D279" s="193">
        <v>7123077504</v>
      </c>
      <c r="E279" s="136">
        <v>36456</v>
      </c>
      <c r="F279" s="23">
        <f t="shared" ca="1" si="8"/>
        <v>20</v>
      </c>
      <c r="G279" s="23" t="s">
        <v>42</v>
      </c>
      <c r="H279" s="23">
        <v>50230</v>
      </c>
      <c r="I279" s="136">
        <v>25820</v>
      </c>
      <c r="J279" s="8" t="str">
        <f t="shared" si="9"/>
        <v>September</v>
      </c>
      <c r="K279" s="194">
        <v>5</v>
      </c>
      <c r="L279" s="8"/>
      <c r="M279" s="8"/>
      <c r="N279" s="8"/>
    </row>
    <row r="280" spans="1:14" ht="14.25" x14ac:dyDescent="0.45">
      <c r="A280" s="8" t="s">
        <v>278</v>
      </c>
      <c r="B280" s="191" t="s">
        <v>22</v>
      </c>
      <c r="C280" s="192">
        <v>462003310</v>
      </c>
      <c r="D280" s="193">
        <v>6126228199</v>
      </c>
      <c r="E280" s="136">
        <v>42743</v>
      </c>
      <c r="F280" s="23">
        <f t="shared" ca="1" si="8"/>
        <v>3</v>
      </c>
      <c r="G280" s="23" t="s">
        <v>38</v>
      </c>
      <c r="H280" s="23">
        <v>40051</v>
      </c>
      <c r="I280" s="136">
        <v>30549</v>
      </c>
      <c r="J280" s="8" t="str">
        <f t="shared" si="9"/>
        <v>August</v>
      </c>
      <c r="K280" s="194">
        <v>2</v>
      </c>
      <c r="L280" s="8"/>
      <c r="M280" s="8"/>
      <c r="N280" s="8"/>
    </row>
    <row r="281" spans="1:14" ht="14.25" x14ac:dyDescent="0.45">
      <c r="A281" s="8" t="s">
        <v>471</v>
      </c>
      <c r="B281" s="191" t="s">
        <v>33</v>
      </c>
      <c r="C281" s="192">
        <v>754004980</v>
      </c>
      <c r="D281" s="193">
        <v>7114744493</v>
      </c>
      <c r="E281" s="136">
        <v>39382</v>
      </c>
      <c r="F281" s="23">
        <f t="shared" ca="1" si="8"/>
        <v>12</v>
      </c>
      <c r="G281" s="23"/>
      <c r="H281" s="23">
        <v>50118</v>
      </c>
      <c r="I281" s="136">
        <v>27092</v>
      </c>
      <c r="J281" s="8" t="str">
        <f t="shared" si="9"/>
        <v>March</v>
      </c>
      <c r="K281" s="194">
        <v>1</v>
      </c>
      <c r="L281" s="8"/>
      <c r="M281" s="8"/>
      <c r="N281" s="8"/>
    </row>
    <row r="282" spans="1:14" ht="14.25" x14ac:dyDescent="0.45">
      <c r="A282" s="8" t="s">
        <v>632</v>
      </c>
      <c r="B282" s="191" t="s">
        <v>33</v>
      </c>
      <c r="C282" s="192">
        <v>666846565</v>
      </c>
      <c r="D282" s="193">
        <v>6105185281</v>
      </c>
      <c r="E282" s="136">
        <v>36482</v>
      </c>
      <c r="F282" s="23">
        <f t="shared" ca="1" si="8"/>
        <v>20</v>
      </c>
      <c r="G282" s="23" t="s">
        <v>23</v>
      </c>
      <c r="H282" s="23">
        <v>41342</v>
      </c>
      <c r="I282" s="136">
        <v>19795</v>
      </c>
      <c r="J282" s="8" t="str">
        <f t="shared" si="9"/>
        <v>March</v>
      </c>
      <c r="K282" s="194">
        <v>3</v>
      </c>
      <c r="L282" s="8"/>
      <c r="M282" s="8"/>
      <c r="N282" s="8"/>
    </row>
    <row r="283" spans="1:14" ht="14.25" x14ac:dyDescent="0.45">
      <c r="A283" s="8" t="s">
        <v>279</v>
      </c>
      <c r="B283" s="191" t="s">
        <v>29</v>
      </c>
      <c r="C283" s="192">
        <v>404003747</v>
      </c>
      <c r="D283" s="193">
        <v>7066109756</v>
      </c>
      <c r="E283" s="136">
        <v>37947</v>
      </c>
      <c r="F283" s="23">
        <f t="shared" ca="1" si="8"/>
        <v>16</v>
      </c>
      <c r="G283" s="23"/>
      <c r="H283" s="23">
        <v>19998</v>
      </c>
      <c r="I283" s="136">
        <v>24310</v>
      </c>
      <c r="J283" s="8" t="str">
        <f t="shared" si="9"/>
        <v>July</v>
      </c>
      <c r="K283" s="194">
        <v>3</v>
      </c>
      <c r="L283" s="8"/>
      <c r="M283" s="8"/>
      <c r="N283" s="8"/>
    </row>
    <row r="284" spans="1:14" ht="14.25" x14ac:dyDescent="0.45">
      <c r="A284" s="8" t="s">
        <v>280</v>
      </c>
      <c r="B284" s="191" t="s">
        <v>29</v>
      </c>
      <c r="C284" s="192">
        <v>930730000</v>
      </c>
      <c r="D284" s="193">
        <v>7195227751</v>
      </c>
      <c r="E284" s="136">
        <v>36934</v>
      </c>
      <c r="F284" s="23">
        <f t="shared" ca="1" si="8"/>
        <v>19</v>
      </c>
      <c r="G284" s="23"/>
      <c r="H284" s="23">
        <v>26319</v>
      </c>
      <c r="I284" s="136">
        <v>23914</v>
      </c>
      <c r="J284" s="8" t="str">
        <f t="shared" si="9"/>
        <v>June</v>
      </c>
      <c r="K284" s="194">
        <v>3</v>
      </c>
      <c r="L284" s="8"/>
      <c r="M284" s="8"/>
      <c r="N284" s="8"/>
    </row>
    <row r="285" spans="1:14" ht="14.25" x14ac:dyDescent="0.45">
      <c r="A285" s="8" t="s">
        <v>147</v>
      </c>
      <c r="B285" s="191" t="s">
        <v>33</v>
      </c>
      <c r="C285" s="192">
        <v>155003523</v>
      </c>
      <c r="D285" s="193">
        <v>3175261239</v>
      </c>
      <c r="E285" s="136">
        <v>36798</v>
      </c>
      <c r="F285" s="23">
        <f t="shared" ca="1" si="8"/>
        <v>19</v>
      </c>
      <c r="G285" s="23" t="s">
        <v>42</v>
      </c>
      <c r="H285" s="23">
        <v>39544</v>
      </c>
      <c r="I285" s="136">
        <v>23253</v>
      </c>
      <c r="J285" s="8" t="str">
        <f t="shared" si="9"/>
        <v>August</v>
      </c>
      <c r="K285" s="194">
        <v>4</v>
      </c>
      <c r="L285" s="8"/>
      <c r="M285" s="8"/>
      <c r="N285" s="8"/>
    </row>
    <row r="286" spans="1:14" ht="14.25" x14ac:dyDescent="0.45">
      <c r="A286" s="8" t="s">
        <v>155</v>
      </c>
      <c r="B286" s="191" t="s">
        <v>33</v>
      </c>
      <c r="C286" s="192">
        <v>666725321</v>
      </c>
      <c r="D286" s="193">
        <v>6157362525</v>
      </c>
      <c r="E286" s="136">
        <v>43764</v>
      </c>
      <c r="F286" s="23">
        <f t="shared" ca="1" si="8"/>
        <v>0</v>
      </c>
      <c r="G286" s="23"/>
      <c r="H286" s="23">
        <v>59209</v>
      </c>
      <c r="I286" s="136">
        <v>29329</v>
      </c>
      <c r="J286" s="8" t="str">
        <f t="shared" si="9"/>
        <v>April</v>
      </c>
      <c r="K286" s="194">
        <v>4</v>
      </c>
      <c r="L286" s="8"/>
      <c r="M286" s="8"/>
      <c r="N286" s="8"/>
    </row>
    <row r="287" spans="1:14" ht="14.25" x14ac:dyDescent="0.45">
      <c r="A287" s="8" t="s">
        <v>200</v>
      </c>
      <c r="B287" s="191" t="s">
        <v>29</v>
      </c>
      <c r="C287" s="192">
        <v>413008664</v>
      </c>
      <c r="D287" s="193">
        <v>8024249228</v>
      </c>
      <c r="E287" s="136">
        <v>38813</v>
      </c>
      <c r="F287" s="23">
        <f t="shared" ca="1" si="8"/>
        <v>14</v>
      </c>
      <c r="G287" s="23" t="s">
        <v>38</v>
      </c>
      <c r="H287" s="23">
        <v>25317</v>
      </c>
      <c r="I287" s="136">
        <v>24050</v>
      </c>
      <c r="J287" s="8" t="str">
        <f t="shared" si="9"/>
        <v>November</v>
      </c>
      <c r="K287" s="194">
        <v>4</v>
      </c>
      <c r="L287" s="8"/>
      <c r="M287" s="8"/>
      <c r="N287" s="8"/>
    </row>
    <row r="288" spans="1:14" ht="14.25" x14ac:dyDescent="0.45">
      <c r="A288" s="8" t="s">
        <v>75</v>
      </c>
      <c r="B288" s="191" t="s">
        <v>22</v>
      </c>
      <c r="C288" s="192">
        <v>765005397</v>
      </c>
      <c r="D288" s="193">
        <v>4166965088</v>
      </c>
      <c r="E288" s="136">
        <v>38825</v>
      </c>
      <c r="F288" s="23">
        <f t="shared" ca="1" si="8"/>
        <v>14</v>
      </c>
      <c r="G288" s="23" t="s">
        <v>38</v>
      </c>
      <c r="H288" s="23">
        <v>58140</v>
      </c>
      <c r="I288" s="136">
        <v>24863</v>
      </c>
      <c r="J288" s="8" t="str">
        <f t="shared" si="9"/>
        <v>January</v>
      </c>
      <c r="K288" s="194">
        <v>1</v>
      </c>
      <c r="L288" s="8"/>
      <c r="M288" s="8"/>
      <c r="N288" s="8"/>
    </row>
    <row r="289" spans="1:14" ht="14.25" x14ac:dyDescent="0.45">
      <c r="A289" s="8" t="s">
        <v>549</v>
      </c>
      <c r="B289" s="191" t="s">
        <v>22</v>
      </c>
      <c r="C289" s="192">
        <v>571560000</v>
      </c>
      <c r="D289" s="193">
        <v>2052485673</v>
      </c>
      <c r="E289" s="136">
        <v>43167</v>
      </c>
      <c r="F289" s="23">
        <f t="shared" ca="1" si="8"/>
        <v>2</v>
      </c>
      <c r="G289" s="23" t="s">
        <v>38</v>
      </c>
      <c r="H289" s="23">
        <v>60662</v>
      </c>
      <c r="I289" s="136">
        <v>26453</v>
      </c>
      <c r="J289" s="8" t="str">
        <f t="shared" si="9"/>
        <v>June</v>
      </c>
      <c r="K289" s="194">
        <v>2</v>
      </c>
      <c r="L289" s="8"/>
      <c r="M289" s="8"/>
      <c r="N289" s="8"/>
    </row>
    <row r="290" spans="1:14" ht="14.25" x14ac:dyDescent="0.45">
      <c r="A290" s="8" t="s">
        <v>107</v>
      </c>
      <c r="B290" s="191" t="s">
        <v>33</v>
      </c>
      <c r="C290" s="192">
        <v>399002149</v>
      </c>
      <c r="D290" s="193">
        <v>5152612740</v>
      </c>
      <c r="E290" s="136">
        <v>39625</v>
      </c>
      <c r="F290" s="23">
        <f t="shared" ca="1" si="8"/>
        <v>12</v>
      </c>
      <c r="G290" s="23"/>
      <c r="H290" s="23">
        <v>68813</v>
      </c>
      <c r="I290" s="136">
        <v>27150</v>
      </c>
      <c r="J290" s="8" t="str">
        <f t="shared" si="9"/>
        <v>May</v>
      </c>
      <c r="K290" s="194">
        <v>1</v>
      </c>
      <c r="L290" s="8"/>
      <c r="M290" s="8"/>
      <c r="N290" s="8"/>
    </row>
    <row r="291" spans="1:14" ht="14.25" x14ac:dyDescent="0.45">
      <c r="A291" s="8" t="s">
        <v>169</v>
      </c>
      <c r="B291" s="191" t="s">
        <v>33</v>
      </c>
      <c r="C291" s="192">
        <v>666651144</v>
      </c>
      <c r="D291" s="193">
        <v>8014272773</v>
      </c>
      <c r="E291" s="136">
        <v>39307</v>
      </c>
      <c r="F291" s="23">
        <f t="shared" ca="1" si="8"/>
        <v>12</v>
      </c>
      <c r="G291" s="23"/>
      <c r="H291" s="23">
        <v>52052</v>
      </c>
      <c r="I291" s="136">
        <v>27387</v>
      </c>
      <c r="J291" s="8" t="str">
        <f t="shared" si="9"/>
        <v>December</v>
      </c>
      <c r="K291" s="194">
        <v>1</v>
      </c>
      <c r="L291" s="8"/>
      <c r="M291" s="8"/>
      <c r="N291" s="8"/>
    </row>
    <row r="292" spans="1:14" ht="14.25" x14ac:dyDescent="0.45">
      <c r="A292" s="8" t="s">
        <v>633</v>
      </c>
      <c r="B292" s="191" t="s">
        <v>33</v>
      </c>
      <c r="C292" s="192">
        <v>539008614</v>
      </c>
      <c r="D292" s="193">
        <v>4025916241</v>
      </c>
      <c r="E292" s="136">
        <v>39853</v>
      </c>
      <c r="F292" s="23">
        <f t="shared" ca="1" si="8"/>
        <v>11</v>
      </c>
      <c r="G292" s="23" t="s">
        <v>23</v>
      </c>
      <c r="H292" s="23">
        <v>41153</v>
      </c>
      <c r="I292" s="136">
        <v>24353</v>
      </c>
      <c r="J292" s="8" t="str">
        <f t="shared" si="9"/>
        <v>September</v>
      </c>
      <c r="K292" s="194">
        <v>2</v>
      </c>
      <c r="L292" s="8"/>
      <c r="M292" s="8"/>
      <c r="N292" s="8"/>
    </row>
    <row r="293" spans="1:14" ht="14.25" x14ac:dyDescent="0.45">
      <c r="A293" s="8" t="s">
        <v>281</v>
      </c>
      <c r="B293" s="191" t="s">
        <v>22</v>
      </c>
      <c r="C293" s="192">
        <v>325006624</v>
      </c>
      <c r="D293" s="193">
        <v>3151201242</v>
      </c>
      <c r="E293" s="136">
        <v>43812</v>
      </c>
      <c r="F293" s="23">
        <f t="shared" ca="1" si="8"/>
        <v>0</v>
      </c>
      <c r="G293" s="23" t="s">
        <v>53</v>
      </c>
      <c r="H293" s="23">
        <v>46455</v>
      </c>
      <c r="I293" s="136">
        <v>31191</v>
      </c>
      <c r="J293" s="8" t="str">
        <f t="shared" si="9"/>
        <v>May</v>
      </c>
      <c r="K293" s="194">
        <v>1</v>
      </c>
      <c r="L293" s="8"/>
      <c r="M293" s="8"/>
      <c r="N293" s="8"/>
    </row>
    <row r="294" spans="1:14" ht="14.25" x14ac:dyDescent="0.45">
      <c r="A294" s="8" t="s">
        <v>282</v>
      </c>
      <c r="B294" s="191" t="s">
        <v>22</v>
      </c>
      <c r="C294" s="192">
        <v>629003252</v>
      </c>
      <c r="D294" s="193">
        <v>5027187041</v>
      </c>
      <c r="E294" s="136">
        <v>36916</v>
      </c>
      <c r="F294" s="23">
        <f t="shared" ca="1" si="8"/>
        <v>19</v>
      </c>
      <c r="G294" s="23" t="s">
        <v>53</v>
      </c>
      <c r="H294" s="23">
        <v>85513</v>
      </c>
      <c r="I294" s="136">
        <v>25391</v>
      </c>
      <c r="J294" s="8" t="str">
        <f t="shared" si="9"/>
        <v>July</v>
      </c>
      <c r="K294" s="194">
        <v>2</v>
      </c>
      <c r="L294" s="8"/>
      <c r="M294" s="8"/>
      <c r="N294" s="8"/>
    </row>
    <row r="295" spans="1:14" ht="14.25" x14ac:dyDescent="0.45">
      <c r="A295" s="8" t="s">
        <v>550</v>
      </c>
      <c r="B295" s="191" t="s">
        <v>28</v>
      </c>
      <c r="C295" s="192">
        <v>973003801</v>
      </c>
      <c r="D295" s="193">
        <v>6135441252</v>
      </c>
      <c r="E295" s="136">
        <v>39138</v>
      </c>
      <c r="F295" s="23">
        <f t="shared" ca="1" si="8"/>
        <v>13</v>
      </c>
      <c r="G295" s="23" t="s">
        <v>38</v>
      </c>
      <c r="H295" s="23">
        <v>34349</v>
      </c>
      <c r="I295" s="136">
        <v>24081</v>
      </c>
      <c r="J295" s="8" t="str">
        <f t="shared" si="9"/>
        <v>December</v>
      </c>
      <c r="K295" s="194">
        <v>5</v>
      </c>
      <c r="L295" s="8"/>
      <c r="M295" s="8"/>
      <c r="N295" s="8"/>
    </row>
    <row r="296" spans="1:14" ht="14.25" x14ac:dyDescent="0.45">
      <c r="A296" s="8" t="s">
        <v>374</v>
      </c>
      <c r="B296" s="191" t="s">
        <v>33</v>
      </c>
      <c r="C296" s="192">
        <v>200007906</v>
      </c>
      <c r="D296" s="193">
        <v>6191300718</v>
      </c>
      <c r="E296" s="136">
        <v>38576</v>
      </c>
      <c r="F296" s="23">
        <f t="shared" ca="1" si="8"/>
        <v>14</v>
      </c>
      <c r="G296" s="23"/>
      <c r="H296" s="23">
        <v>51337</v>
      </c>
      <c r="I296" s="136">
        <v>22564</v>
      </c>
      <c r="J296" s="8" t="str">
        <f t="shared" si="9"/>
        <v>October</v>
      </c>
      <c r="K296" s="194">
        <v>5</v>
      </c>
      <c r="L296" s="8"/>
      <c r="M296" s="8"/>
      <c r="N296" s="8"/>
    </row>
    <row r="297" spans="1:14" ht="14.25" x14ac:dyDescent="0.45">
      <c r="A297" s="8" t="s">
        <v>108</v>
      </c>
      <c r="B297" s="191" t="s">
        <v>33</v>
      </c>
      <c r="C297" s="192">
        <v>916740000</v>
      </c>
      <c r="D297" s="193">
        <v>5114680033</v>
      </c>
      <c r="E297" s="136">
        <v>38984</v>
      </c>
      <c r="F297" s="23">
        <f t="shared" ca="1" si="8"/>
        <v>13</v>
      </c>
      <c r="G297" s="23" t="s">
        <v>53</v>
      </c>
      <c r="H297" s="23">
        <v>59067</v>
      </c>
      <c r="I297" s="136">
        <v>22229</v>
      </c>
      <c r="J297" s="8" t="str">
        <f t="shared" si="9"/>
        <v>November</v>
      </c>
      <c r="K297" s="194">
        <v>2</v>
      </c>
      <c r="L297" s="8"/>
      <c r="M297" s="8"/>
      <c r="N297" s="8"/>
    </row>
    <row r="298" spans="1:14" ht="14.25" x14ac:dyDescent="0.45">
      <c r="A298" s="8" t="s">
        <v>401</v>
      </c>
      <c r="B298" s="191" t="s">
        <v>22</v>
      </c>
      <c r="C298" s="192">
        <v>615001517</v>
      </c>
      <c r="D298" s="193">
        <v>3025317859</v>
      </c>
      <c r="E298" s="136">
        <v>40025</v>
      </c>
      <c r="F298" s="23">
        <f t="shared" ca="1" si="8"/>
        <v>11</v>
      </c>
      <c r="G298" s="23"/>
      <c r="H298" s="23">
        <v>70502</v>
      </c>
      <c r="I298" s="136">
        <v>23502</v>
      </c>
      <c r="J298" s="8" t="str">
        <f t="shared" si="9"/>
        <v>May</v>
      </c>
      <c r="K298" s="194">
        <v>1</v>
      </c>
      <c r="L298" s="8"/>
      <c r="M298" s="8"/>
      <c r="N298" s="8"/>
    </row>
    <row r="299" spans="1:14" ht="14.25" x14ac:dyDescent="0.45">
      <c r="A299" s="8" t="s">
        <v>156</v>
      </c>
      <c r="B299" s="191" t="s">
        <v>29</v>
      </c>
      <c r="C299" s="192">
        <v>415009934</v>
      </c>
      <c r="D299" s="193">
        <v>3066853122</v>
      </c>
      <c r="E299" s="136">
        <v>38652</v>
      </c>
      <c r="F299" s="23">
        <f t="shared" ca="1" si="8"/>
        <v>14</v>
      </c>
      <c r="G299" s="23" t="s">
        <v>42</v>
      </c>
      <c r="H299" s="23">
        <v>24590</v>
      </c>
      <c r="I299" s="136">
        <v>23295</v>
      </c>
      <c r="J299" s="8" t="str">
        <f t="shared" si="9"/>
        <v>October</v>
      </c>
      <c r="K299" s="194">
        <v>4</v>
      </c>
      <c r="L299" s="8"/>
      <c r="M299" s="8"/>
      <c r="N299" s="8"/>
    </row>
    <row r="300" spans="1:14" ht="14.25" x14ac:dyDescent="0.45">
      <c r="A300" s="8" t="s">
        <v>472</v>
      </c>
      <c r="B300" s="191" t="s">
        <v>22</v>
      </c>
      <c r="C300" s="192">
        <v>675840000</v>
      </c>
      <c r="D300" s="193">
        <v>3008046670</v>
      </c>
      <c r="E300" s="136">
        <v>39752</v>
      </c>
      <c r="F300" s="23">
        <f t="shared" ca="1" si="8"/>
        <v>11</v>
      </c>
      <c r="G300" s="23" t="s">
        <v>53</v>
      </c>
      <c r="H300" s="23">
        <v>55347</v>
      </c>
      <c r="I300" s="136">
        <v>25475</v>
      </c>
      <c r="J300" s="8" t="str">
        <f t="shared" si="9"/>
        <v>September</v>
      </c>
      <c r="K300" s="194">
        <v>5</v>
      </c>
      <c r="L300" s="8"/>
      <c r="M300" s="8"/>
      <c r="N300" s="8"/>
    </row>
    <row r="301" spans="1:14" ht="14.25" x14ac:dyDescent="0.45">
      <c r="A301" s="8" t="s">
        <v>283</v>
      </c>
      <c r="B301" s="191" t="s">
        <v>22</v>
      </c>
      <c r="C301" s="192">
        <v>287002612</v>
      </c>
      <c r="D301" s="193">
        <v>8085512423</v>
      </c>
      <c r="E301" s="136">
        <v>43680</v>
      </c>
      <c r="F301" s="23">
        <f t="shared" ca="1" si="8"/>
        <v>1</v>
      </c>
      <c r="G301" s="23" t="s">
        <v>23</v>
      </c>
      <c r="H301" s="23">
        <v>46392</v>
      </c>
      <c r="I301" s="136">
        <v>31380</v>
      </c>
      <c r="J301" s="8" t="str">
        <f t="shared" si="9"/>
        <v>November</v>
      </c>
      <c r="K301" s="194">
        <v>1</v>
      </c>
      <c r="L301" s="8"/>
      <c r="M301" s="8"/>
      <c r="N301" s="8"/>
    </row>
    <row r="302" spans="1:14" ht="14.25" x14ac:dyDescent="0.45">
      <c r="A302" s="8" t="s">
        <v>284</v>
      </c>
      <c r="B302" s="191" t="s">
        <v>33</v>
      </c>
      <c r="C302" s="192">
        <v>317007907</v>
      </c>
      <c r="D302" s="193">
        <v>6162999652</v>
      </c>
      <c r="E302" s="136">
        <v>39653</v>
      </c>
      <c r="F302" s="23">
        <f t="shared" ca="1" si="8"/>
        <v>12</v>
      </c>
      <c r="G302" s="23" t="s">
        <v>55</v>
      </c>
      <c r="H302" s="23">
        <v>43274</v>
      </c>
      <c r="I302" s="136">
        <v>24480</v>
      </c>
      <c r="J302" s="8" t="str">
        <f t="shared" si="9"/>
        <v>January</v>
      </c>
      <c r="K302" s="194">
        <v>1</v>
      </c>
      <c r="L302" s="8"/>
      <c r="M302" s="8"/>
      <c r="N302" s="8"/>
    </row>
    <row r="303" spans="1:14" ht="14.25" x14ac:dyDescent="0.45">
      <c r="A303" s="8" t="s">
        <v>109</v>
      </c>
      <c r="B303" s="191" t="s">
        <v>22</v>
      </c>
      <c r="C303" s="192">
        <v>666406332</v>
      </c>
      <c r="D303" s="193">
        <v>6008385730</v>
      </c>
      <c r="E303" s="136">
        <v>37289</v>
      </c>
      <c r="F303" s="23">
        <f t="shared" ca="1" si="8"/>
        <v>18</v>
      </c>
      <c r="G303" s="23" t="s">
        <v>53</v>
      </c>
      <c r="H303" s="23">
        <v>25723</v>
      </c>
      <c r="I303" s="136">
        <v>23673</v>
      </c>
      <c r="J303" s="8" t="str">
        <f t="shared" si="9"/>
        <v>October</v>
      </c>
      <c r="K303" s="194">
        <v>3</v>
      </c>
      <c r="L303" s="8"/>
      <c r="M303" s="8"/>
      <c r="N303" s="8"/>
    </row>
    <row r="304" spans="1:14" ht="14.25" x14ac:dyDescent="0.45">
      <c r="A304" s="8" t="s">
        <v>285</v>
      </c>
      <c r="B304" s="191" t="s">
        <v>22</v>
      </c>
      <c r="C304" s="192">
        <v>767003278</v>
      </c>
      <c r="D304" s="193">
        <v>4105604891</v>
      </c>
      <c r="E304" s="136">
        <v>38635</v>
      </c>
      <c r="F304" s="23">
        <f t="shared" ca="1" si="8"/>
        <v>14</v>
      </c>
      <c r="G304" s="23" t="s">
        <v>53</v>
      </c>
      <c r="H304" s="23">
        <v>50861</v>
      </c>
      <c r="I304" s="136">
        <v>23498</v>
      </c>
      <c r="J304" s="8" t="str">
        <f t="shared" si="9"/>
        <v>May</v>
      </c>
      <c r="K304" s="194">
        <v>1</v>
      </c>
      <c r="L304" s="8"/>
      <c r="M304" s="8"/>
      <c r="N304" s="8"/>
    </row>
    <row r="305" spans="1:14" ht="14.25" x14ac:dyDescent="0.45">
      <c r="A305" s="8" t="s">
        <v>697</v>
      </c>
      <c r="B305" s="191" t="s">
        <v>22</v>
      </c>
      <c r="C305" s="192">
        <v>775620000</v>
      </c>
      <c r="D305" s="193">
        <v>7151774590</v>
      </c>
      <c r="E305" s="136">
        <v>43016</v>
      </c>
      <c r="F305" s="23">
        <f t="shared" ca="1" si="8"/>
        <v>2</v>
      </c>
      <c r="G305" s="23"/>
      <c r="H305" s="23">
        <v>78227</v>
      </c>
      <c r="I305" s="136">
        <v>31899</v>
      </c>
      <c r="J305" s="8" t="str">
        <f t="shared" si="9"/>
        <v>May</v>
      </c>
      <c r="K305" s="194">
        <v>5</v>
      </c>
      <c r="L305" s="8"/>
      <c r="M305" s="8"/>
      <c r="N305" s="8"/>
    </row>
    <row r="306" spans="1:14" ht="14.25" x14ac:dyDescent="0.45">
      <c r="A306" s="8" t="s">
        <v>551</v>
      </c>
      <c r="B306" s="191" t="s">
        <v>22</v>
      </c>
      <c r="C306" s="192">
        <v>302001317</v>
      </c>
      <c r="D306" s="193">
        <v>4166188082</v>
      </c>
      <c r="E306" s="136">
        <v>36874</v>
      </c>
      <c r="F306" s="23">
        <f t="shared" ca="1" si="8"/>
        <v>19</v>
      </c>
      <c r="G306" s="23" t="s">
        <v>23</v>
      </c>
      <c r="H306" s="23">
        <v>79970</v>
      </c>
      <c r="I306" s="136">
        <v>22118</v>
      </c>
      <c r="J306" s="8" t="str">
        <f t="shared" si="9"/>
        <v>July</v>
      </c>
      <c r="K306" s="194">
        <v>5</v>
      </c>
      <c r="L306" s="8"/>
      <c r="M306" s="8"/>
      <c r="N306" s="8"/>
    </row>
    <row r="307" spans="1:14" ht="14.25" x14ac:dyDescent="0.45">
      <c r="A307" s="8" t="s">
        <v>375</v>
      </c>
      <c r="B307" s="191" t="s">
        <v>22</v>
      </c>
      <c r="C307" s="192">
        <v>687580000</v>
      </c>
      <c r="D307" s="193">
        <v>3125478716</v>
      </c>
      <c r="E307" s="136">
        <v>41242</v>
      </c>
      <c r="F307" s="23">
        <f t="shared" ca="1" si="8"/>
        <v>7</v>
      </c>
      <c r="G307" s="23" t="s">
        <v>23</v>
      </c>
      <c r="H307" s="23">
        <v>89226</v>
      </c>
      <c r="I307" s="136">
        <v>24409</v>
      </c>
      <c r="J307" s="8" t="str">
        <f t="shared" si="9"/>
        <v>October</v>
      </c>
      <c r="K307" s="194">
        <v>5</v>
      </c>
      <c r="L307" s="8"/>
      <c r="M307" s="8"/>
      <c r="N307" s="8"/>
    </row>
    <row r="308" spans="1:14" ht="14.25" x14ac:dyDescent="0.45">
      <c r="A308" s="8" t="s">
        <v>698</v>
      </c>
      <c r="B308" s="191" t="s">
        <v>33</v>
      </c>
      <c r="C308" s="192">
        <v>581004239</v>
      </c>
      <c r="D308" s="193">
        <v>6114747044</v>
      </c>
      <c r="E308" s="136">
        <v>37445</v>
      </c>
      <c r="F308" s="23">
        <f t="shared" ca="1" si="8"/>
        <v>18</v>
      </c>
      <c r="G308" s="23"/>
      <c r="H308" s="23">
        <v>41610</v>
      </c>
      <c r="I308" s="136">
        <v>25756</v>
      </c>
      <c r="J308" s="8" t="str">
        <f t="shared" si="9"/>
        <v>July</v>
      </c>
      <c r="K308" s="194">
        <v>5</v>
      </c>
      <c r="L308" s="8"/>
      <c r="M308" s="8"/>
      <c r="N308" s="8"/>
    </row>
    <row r="309" spans="1:14" ht="14.25" x14ac:dyDescent="0.45">
      <c r="A309" s="8" t="s">
        <v>438</v>
      </c>
      <c r="B309" s="191" t="s">
        <v>22</v>
      </c>
      <c r="C309" s="192">
        <v>666490684</v>
      </c>
      <c r="D309" s="193">
        <v>9027230063</v>
      </c>
      <c r="E309" s="136">
        <v>42644</v>
      </c>
      <c r="F309" s="23">
        <f t="shared" ca="1" si="8"/>
        <v>3</v>
      </c>
      <c r="G309" s="23" t="s">
        <v>23</v>
      </c>
      <c r="H309" s="23">
        <v>27735</v>
      </c>
      <c r="I309" s="136">
        <v>25940</v>
      </c>
      <c r="J309" s="8" t="str">
        <f t="shared" si="9"/>
        <v>January</v>
      </c>
      <c r="K309" s="194">
        <v>2</v>
      </c>
      <c r="L309" s="8"/>
      <c r="M309" s="8"/>
      <c r="N309" s="8"/>
    </row>
    <row r="310" spans="1:14" ht="14.25" x14ac:dyDescent="0.45">
      <c r="A310" s="8" t="s">
        <v>699</v>
      </c>
      <c r="B310" s="191" t="s">
        <v>33</v>
      </c>
      <c r="C310" s="192">
        <v>767007780</v>
      </c>
      <c r="D310" s="193">
        <v>4186114005</v>
      </c>
      <c r="E310" s="136">
        <v>38485</v>
      </c>
      <c r="F310" s="23">
        <f t="shared" ca="1" si="8"/>
        <v>15</v>
      </c>
      <c r="G310" s="23" t="s">
        <v>23</v>
      </c>
      <c r="H310" s="23">
        <v>65101</v>
      </c>
      <c r="I310" s="136">
        <v>21885</v>
      </c>
      <c r="J310" s="8" t="str">
        <f t="shared" si="9"/>
        <v>December</v>
      </c>
      <c r="K310" s="194">
        <v>5</v>
      </c>
      <c r="L310" s="8"/>
      <c r="M310" s="8"/>
      <c r="N310" s="8"/>
    </row>
    <row r="311" spans="1:14" ht="14.25" x14ac:dyDescent="0.45">
      <c r="A311" s="8" t="s">
        <v>634</v>
      </c>
      <c r="B311" s="191" t="s">
        <v>33</v>
      </c>
      <c r="C311" s="192">
        <v>872007705</v>
      </c>
      <c r="D311" s="193">
        <v>4192229885</v>
      </c>
      <c r="E311" s="136">
        <v>36394</v>
      </c>
      <c r="F311" s="23">
        <f t="shared" ca="1" si="8"/>
        <v>20</v>
      </c>
      <c r="G311" s="23" t="s">
        <v>23</v>
      </c>
      <c r="H311" s="23">
        <v>39509</v>
      </c>
      <c r="I311" s="136">
        <v>23037</v>
      </c>
      <c r="J311" s="8" t="str">
        <f t="shared" si="9"/>
        <v>January</v>
      </c>
      <c r="K311" s="194">
        <v>2</v>
      </c>
      <c r="L311" s="8"/>
      <c r="M311" s="8"/>
      <c r="N311" s="8"/>
    </row>
    <row r="312" spans="1:14" ht="14.25" x14ac:dyDescent="0.45">
      <c r="A312" s="8" t="s">
        <v>286</v>
      </c>
      <c r="B312" s="191" t="s">
        <v>29</v>
      </c>
      <c r="C312" s="192">
        <v>666782895</v>
      </c>
      <c r="D312" s="193">
        <v>6054402150</v>
      </c>
      <c r="E312" s="136">
        <v>42449</v>
      </c>
      <c r="F312" s="23">
        <f t="shared" ca="1" si="8"/>
        <v>4</v>
      </c>
      <c r="G312" s="23" t="s">
        <v>53</v>
      </c>
      <c r="H312" s="23">
        <v>29867</v>
      </c>
      <c r="I312" s="136">
        <v>25800</v>
      </c>
      <c r="J312" s="8" t="str">
        <f t="shared" si="9"/>
        <v>August</v>
      </c>
      <c r="K312" s="194">
        <v>5</v>
      </c>
      <c r="L312" s="8"/>
      <c r="M312" s="8"/>
      <c r="N312" s="8"/>
    </row>
    <row r="313" spans="1:14" ht="14.25" x14ac:dyDescent="0.45">
      <c r="A313" s="8" t="s">
        <v>700</v>
      </c>
      <c r="B313" s="191" t="s">
        <v>22</v>
      </c>
      <c r="C313" s="192">
        <v>272008665</v>
      </c>
      <c r="D313" s="193">
        <v>7111375297</v>
      </c>
      <c r="E313" s="136">
        <v>39969</v>
      </c>
      <c r="F313" s="23">
        <f t="shared" ca="1" si="8"/>
        <v>11</v>
      </c>
      <c r="G313" s="23" t="s">
        <v>55</v>
      </c>
      <c r="H313" s="23">
        <v>42696</v>
      </c>
      <c r="I313" s="136">
        <v>26351</v>
      </c>
      <c r="J313" s="8" t="str">
        <f t="shared" si="9"/>
        <v>February</v>
      </c>
      <c r="K313" s="194">
        <v>1</v>
      </c>
      <c r="L313" s="8"/>
      <c r="M313" s="8"/>
      <c r="N313" s="8"/>
    </row>
    <row r="314" spans="1:14" ht="14.25" x14ac:dyDescent="0.45">
      <c r="A314" s="8" t="s">
        <v>701</v>
      </c>
      <c r="B314" s="191" t="s">
        <v>22</v>
      </c>
      <c r="C314" s="192">
        <v>284003662</v>
      </c>
      <c r="D314" s="193">
        <v>8001525844</v>
      </c>
      <c r="E314" s="136">
        <v>43379</v>
      </c>
      <c r="F314" s="23">
        <f t="shared" ca="1" si="8"/>
        <v>1</v>
      </c>
      <c r="G314" s="23" t="s">
        <v>53</v>
      </c>
      <c r="H314" s="23">
        <v>69372</v>
      </c>
      <c r="I314" s="136">
        <v>32093</v>
      </c>
      <c r="J314" s="8" t="str">
        <f t="shared" si="9"/>
        <v>November</v>
      </c>
      <c r="K314" s="194">
        <v>4</v>
      </c>
      <c r="L314" s="8"/>
      <c r="M314" s="8"/>
      <c r="N314" s="8"/>
    </row>
    <row r="315" spans="1:14" ht="14.25" x14ac:dyDescent="0.45">
      <c r="A315" s="8" t="s">
        <v>287</v>
      </c>
      <c r="B315" s="191" t="s">
        <v>28</v>
      </c>
      <c r="C315" s="192">
        <v>666535405</v>
      </c>
      <c r="D315" s="193">
        <v>4057446192</v>
      </c>
      <c r="E315" s="136">
        <v>37037</v>
      </c>
      <c r="F315" s="23">
        <f t="shared" ca="1" si="8"/>
        <v>19</v>
      </c>
      <c r="G315" s="23" t="s">
        <v>23</v>
      </c>
      <c r="H315" s="23">
        <v>25197</v>
      </c>
      <c r="I315" s="136">
        <v>25065</v>
      </c>
      <c r="J315" s="8" t="str">
        <f t="shared" si="9"/>
        <v>August</v>
      </c>
      <c r="K315" s="194">
        <v>5</v>
      </c>
      <c r="L315" s="8"/>
      <c r="M315" s="8"/>
      <c r="N315" s="8"/>
    </row>
    <row r="316" spans="1:14" ht="14.25" x14ac:dyDescent="0.45">
      <c r="A316" s="8" t="s">
        <v>702</v>
      </c>
      <c r="B316" s="191" t="s">
        <v>22</v>
      </c>
      <c r="C316" s="192">
        <v>666216651</v>
      </c>
      <c r="D316" s="193">
        <v>4088873234</v>
      </c>
      <c r="E316" s="136">
        <v>43934</v>
      </c>
      <c r="F316" s="23">
        <f t="shared" ca="1" si="8"/>
        <v>0</v>
      </c>
      <c r="G316" s="23"/>
      <c r="H316" s="23">
        <v>33034</v>
      </c>
      <c r="I316" s="136">
        <v>27264</v>
      </c>
      <c r="J316" s="8" t="str">
        <f t="shared" si="9"/>
        <v>August</v>
      </c>
      <c r="K316" s="194">
        <v>4</v>
      </c>
      <c r="L316" s="8"/>
      <c r="M316" s="8"/>
      <c r="N316" s="8"/>
    </row>
    <row r="317" spans="1:14" ht="14.25" x14ac:dyDescent="0.45">
      <c r="A317" s="8" t="s">
        <v>288</v>
      </c>
      <c r="B317" s="191" t="s">
        <v>29</v>
      </c>
      <c r="C317" s="192">
        <v>996002002</v>
      </c>
      <c r="D317" s="193">
        <v>2168310129</v>
      </c>
      <c r="E317" s="136">
        <v>38639</v>
      </c>
      <c r="F317" s="23">
        <f t="shared" ca="1" si="8"/>
        <v>14</v>
      </c>
      <c r="G317" s="23" t="s">
        <v>23</v>
      </c>
      <c r="H317" s="23">
        <v>15499</v>
      </c>
      <c r="I317" s="136">
        <v>26020</v>
      </c>
      <c r="J317" s="8" t="str">
        <f t="shared" si="9"/>
        <v>March</v>
      </c>
      <c r="K317" s="194">
        <v>5</v>
      </c>
      <c r="L317" s="8"/>
      <c r="M317" s="8"/>
      <c r="N317" s="8"/>
    </row>
    <row r="318" spans="1:14" ht="14.25" x14ac:dyDescent="0.45">
      <c r="A318" s="8" t="s">
        <v>552</v>
      </c>
      <c r="B318" s="191" t="s">
        <v>33</v>
      </c>
      <c r="C318" s="192">
        <v>365750000</v>
      </c>
      <c r="D318" s="193">
        <v>7111658481</v>
      </c>
      <c r="E318" s="136">
        <v>36778</v>
      </c>
      <c r="F318" s="23">
        <f t="shared" ca="1" si="8"/>
        <v>19</v>
      </c>
      <c r="G318" s="23" t="s">
        <v>23</v>
      </c>
      <c r="H318" s="23">
        <v>53646</v>
      </c>
      <c r="I318" s="136">
        <v>24967</v>
      </c>
      <c r="J318" s="8" t="str">
        <f t="shared" si="9"/>
        <v>May</v>
      </c>
      <c r="K318" s="194">
        <v>3</v>
      </c>
      <c r="L318" s="8"/>
      <c r="M318" s="8"/>
      <c r="N318" s="8"/>
    </row>
    <row r="319" spans="1:14" ht="14.25" x14ac:dyDescent="0.45">
      <c r="A319" s="8" t="s">
        <v>703</v>
      </c>
      <c r="B319" s="191" t="s">
        <v>22</v>
      </c>
      <c r="C319" s="192">
        <v>610009104</v>
      </c>
      <c r="D319" s="193">
        <v>7094919418</v>
      </c>
      <c r="E319" s="136">
        <v>36770</v>
      </c>
      <c r="F319" s="23">
        <f t="shared" ca="1" si="8"/>
        <v>19</v>
      </c>
      <c r="G319" s="23" t="s">
        <v>42</v>
      </c>
      <c r="H319" s="23">
        <v>46502</v>
      </c>
      <c r="I319" s="136">
        <v>20279</v>
      </c>
      <c r="J319" s="8" t="str">
        <f t="shared" si="9"/>
        <v>July</v>
      </c>
      <c r="K319" s="194">
        <v>1</v>
      </c>
      <c r="L319" s="8"/>
      <c r="M319" s="8"/>
      <c r="N319" s="8"/>
    </row>
    <row r="320" spans="1:14" ht="14.25" x14ac:dyDescent="0.45">
      <c r="A320" s="8" t="s">
        <v>289</v>
      </c>
      <c r="B320" s="191" t="s">
        <v>22</v>
      </c>
      <c r="C320" s="192">
        <v>814003141</v>
      </c>
      <c r="D320" s="193">
        <v>8137358099</v>
      </c>
      <c r="E320" s="136">
        <v>39900</v>
      </c>
      <c r="F320" s="23">
        <f t="shared" ca="1" si="8"/>
        <v>11</v>
      </c>
      <c r="G320" s="23" t="s">
        <v>53</v>
      </c>
      <c r="H320" s="23">
        <v>48673</v>
      </c>
      <c r="I320" s="136">
        <v>23550</v>
      </c>
      <c r="J320" s="8" t="str">
        <f t="shared" si="9"/>
        <v>June</v>
      </c>
      <c r="K320" s="194">
        <v>3</v>
      </c>
      <c r="L320" s="8"/>
      <c r="M320" s="8"/>
      <c r="N320" s="8"/>
    </row>
    <row r="321" spans="1:14" ht="14.25" x14ac:dyDescent="0.45">
      <c r="A321" s="8" t="s">
        <v>473</v>
      </c>
      <c r="B321" s="191" t="s">
        <v>22</v>
      </c>
      <c r="C321" s="192">
        <v>416001399</v>
      </c>
      <c r="D321" s="193">
        <v>7194106437</v>
      </c>
      <c r="E321" s="136">
        <v>41442</v>
      </c>
      <c r="F321" s="23">
        <f t="shared" ca="1" si="8"/>
        <v>7</v>
      </c>
      <c r="G321" s="23" t="s">
        <v>23</v>
      </c>
      <c r="H321" s="23">
        <v>28268</v>
      </c>
      <c r="I321" s="136">
        <v>24991</v>
      </c>
      <c r="J321" s="8" t="str">
        <f t="shared" si="9"/>
        <v>June</v>
      </c>
      <c r="K321" s="194">
        <v>2</v>
      </c>
      <c r="L321" s="8"/>
      <c r="M321" s="8"/>
      <c r="N321" s="8"/>
    </row>
    <row r="322" spans="1:14" ht="14.25" x14ac:dyDescent="0.45">
      <c r="A322" s="8" t="s">
        <v>635</v>
      </c>
      <c r="B322" s="191" t="s">
        <v>22</v>
      </c>
      <c r="C322" s="192">
        <v>933004891</v>
      </c>
      <c r="D322" s="193">
        <v>3068922252</v>
      </c>
      <c r="E322" s="136">
        <v>39759</v>
      </c>
      <c r="F322" s="23">
        <f t="shared" ref="F322:F385" ca="1" si="10">DATEDIF(E322,TODAY(),"Y")</f>
        <v>11</v>
      </c>
      <c r="G322" s="23" t="s">
        <v>23</v>
      </c>
      <c r="H322" s="23">
        <v>83800</v>
      </c>
      <c r="I322" s="136">
        <v>27312</v>
      </c>
      <c r="J322" s="8" t="str">
        <f t="shared" ref="J322:J385" si="11">VLOOKUP(MONTH(I322),M:N,2,0)</f>
        <v>October</v>
      </c>
      <c r="K322" s="194">
        <v>3</v>
      </c>
      <c r="L322" s="8"/>
      <c r="M322" s="8"/>
      <c r="N322" s="8"/>
    </row>
    <row r="323" spans="1:14" ht="14.25" x14ac:dyDescent="0.45">
      <c r="A323" s="8" t="s">
        <v>402</v>
      </c>
      <c r="B323" s="191" t="s">
        <v>29</v>
      </c>
      <c r="C323" s="192">
        <v>258850000</v>
      </c>
      <c r="D323" s="193">
        <v>8128082183</v>
      </c>
      <c r="E323" s="136">
        <v>41922</v>
      </c>
      <c r="F323" s="23">
        <f t="shared" ca="1" si="10"/>
        <v>5</v>
      </c>
      <c r="G323" s="23" t="s">
        <v>23</v>
      </c>
      <c r="H323" s="23">
        <v>16660</v>
      </c>
      <c r="I323" s="136">
        <v>29163</v>
      </c>
      <c r="J323" s="8" t="str">
        <f t="shared" si="11"/>
        <v>November</v>
      </c>
      <c r="K323" s="194">
        <v>2</v>
      </c>
      <c r="L323" s="8"/>
      <c r="M323" s="8"/>
      <c r="N323" s="8"/>
    </row>
    <row r="324" spans="1:14" ht="14.25" x14ac:dyDescent="0.45">
      <c r="A324" s="8" t="s">
        <v>553</v>
      </c>
      <c r="B324" s="191" t="s">
        <v>28</v>
      </c>
      <c r="C324" s="192">
        <v>666875656</v>
      </c>
      <c r="D324" s="193">
        <v>5043542524</v>
      </c>
      <c r="E324" s="136">
        <v>43930</v>
      </c>
      <c r="F324" s="23">
        <f t="shared" ca="1" si="10"/>
        <v>0</v>
      </c>
      <c r="G324" s="23" t="s">
        <v>23</v>
      </c>
      <c r="H324" s="23">
        <v>28706</v>
      </c>
      <c r="I324" s="136">
        <v>33027</v>
      </c>
      <c r="J324" s="8" t="str">
        <f t="shared" si="11"/>
        <v>June</v>
      </c>
      <c r="K324" s="194">
        <v>3</v>
      </c>
      <c r="L324" s="8"/>
      <c r="M324" s="8"/>
      <c r="N324" s="8"/>
    </row>
    <row r="325" spans="1:14" ht="14.25" x14ac:dyDescent="0.45">
      <c r="A325" s="8" t="s">
        <v>110</v>
      </c>
      <c r="B325" s="191" t="s">
        <v>22</v>
      </c>
      <c r="C325" s="192">
        <v>666900493</v>
      </c>
      <c r="D325" s="193">
        <v>7015230846</v>
      </c>
      <c r="E325" s="136">
        <v>39373</v>
      </c>
      <c r="F325" s="23">
        <f t="shared" ca="1" si="10"/>
        <v>12</v>
      </c>
      <c r="G325" s="23" t="s">
        <v>53</v>
      </c>
      <c r="H325" s="23">
        <v>51222</v>
      </c>
      <c r="I325" s="136">
        <v>26125</v>
      </c>
      <c r="J325" s="8" t="str">
        <f t="shared" si="11"/>
        <v>July</v>
      </c>
      <c r="K325" s="194">
        <v>1</v>
      </c>
      <c r="L325" s="8"/>
      <c r="M325" s="8"/>
      <c r="N325" s="8"/>
    </row>
    <row r="326" spans="1:14" ht="14.25" x14ac:dyDescent="0.45">
      <c r="A326" s="8" t="s">
        <v>290</v>
      </c>
      <c r="B326" s="191" t="s">
        <v>33</v>
      </c>
      <c r="C326" s="192">
        <v>666850475</v>
      </c>
      <c r="D326" s="193">
        <v>3067051004</v>
      </c>
      <c r="E326" s="136">
        <v>37330</v>
      </c>
      <c r="F326" s="23">
        <f t="shared" ca="1" si="10"/>
        <v>18</v>
      </c>
      <c r="G326" s="23" t="s">
        <v>38</v>
      </c>
      <c r="H326" s="23">
        <v>32651</v>
      </c>
      <c r="I326" s="136">
        <v>25356</v>
      </c>
      <c r="J326" s="8" t="str">
        <f t="shared" si="11"/>
        <v>June</v>
      </c>
      <c r="K326" s="194">
        <v>5</v>
      </c>
      <c r="L326" s="8"/>
      <c r="M326" s="8"/>
      <c r="N326" s="8"/>
    </row>
    <row r="327" spans="1:14" ht="14.25" x14ac:dyDescent="0.45">
      <c r="A327" s="8" t="s">
        <v>157</v>
      </c>
      <c r="B327" s="191" t="s">
        <v>22</v>
      </c>
      <c r="C327" s="192">
        <v>262570000</v>
      </c>
      <c r="D327" s="193">
        <v>7188413896</v>
      </c>
      <c r="E327" s="136">
        <v>36475</v>
      </c>
      <c r="F327" s="23">
        <f t="shared" ca="1" si="10"/>
        <v>20</v>
      </c>
      <c r="G327" s="23" t="s">
        <v>53</v>
      </c>
      <c r="H327" s="23">
        <v>44481</v>
      </c>
      <c r="I327" s="136">
        <v>20083</v>
      </c>
      <c r="J327" s="8" t="str">
        <f t="shared" si="11"/>
        <v>December</v>
      </c>
      <c r="K327" s="194">
        <v>2</v>
      </c>
      <c r="L327" s="8"/>
      <c r="M327" s="8"/>
      <c r="N327" s="8"/>
    </row>
    <row r="328" spans="1:14" ht="14.25" x14ac:dyDescent="0.45">
      <c r="A328" s="8" t="s">
        <v>291</v>
      </c>
      <c r="B328" s="191" t="s">
        <v>33</v>
      </c>
      <c r="C328" s="192">
        <v>114380000</v>
      </c>
      <c r="D328" s="193">
        <v>9001593705</v>
      </c>
      <c r="E328" s="136">
        <v>43550</v>
      </c>
      <c r="F328" s="23">
        <f t="shared" ca="1" si="10"/>
        <v>1</v>
      </c>
      <c r="G328" s="23" t="s">
        <v>53</v>
      </c>
      <c r="H328" s="23">
        <v>40720</v>
      </c>
      <c r="I328" s="136">
        <v>32010</v>
      </c>
      <c r="J328" s="8" t="str">
        <f t="shared" si="11"/>
        <v>August</v>
      </c>
      <c r="K328" s="194">
        <v>3</v>
      </c>
      <c r="L328" s="8"/>
      <c r="M328" s="8"/>
      <c r="N328" s="8"/>
    </row>
    <row r="329" spans="1:14" ht="14.25" x14ac:dyDescent="0.45">
      <c r="A329" s="8" t="s">
        <v>403</v>
      </c>
      <c r="B329" s="191" t="s">
        <v>29</v>
      </c>
      <c r="C329" s="192">
        <v>666170513</v>
      </c>
      <c r="D329" s="193">
        <v>7106306545</v>
      </c>
      <c r="E329" s="136">
        <v>41232</v>
      </c>
      <c r="F329" s="23">
        <f t="shared" ca="1" si="10"/>
        <v>7</v>
      </c>
      <c r="G329" s="23" t="s">
        <v>53</v>
      </c>
      <c r="H329" s="23">
        <v>21470</v>
      </c>
      <c r="I329" s="136">
        <v>24987</v>
      </c>
      <c r="J329" s="8" t="str">
        <f t="shared" si="11"/>
        <v>May</v>
      </c>
      <c r="K329" s="194">
        <v>2</v>
      </c>
      <c r="L329" s="8"/>
      <c r="M329" s="8"/>
      <c r="N329" s="8"/>
    </row>
    <row r="330" spans="1:14" ht="14.25" x14ac:dyDescent="0.45">
      <c r="A330" s="8" t="s">
        <v>554</v>
      </c>
      <c r="B330" s="191" t="s">
        <v>28</v>
      </c>
      <c r="C330" s="192">
        <v>799001533</v>
      </c>
      <c r="D330" s="193">
        <v>4177692593</v>
      </c>
      <c r="E330" s="136">
        <v>39122</v>
      </c>
      <c r="F330" s="23">
        <f t="shared" ca="1" si="10"/>
        <v>13</v>
      </c>
      <c r="G330" s="23"/>
      <c r="H330" s="23">
        <v>19358</v>
      </c>
      <c r="I330" s="136">
        <v>23841</v>
      </c>
      <c r="J330" s="8" t="str">
        <f t="shared" si="11"/>
        <v>April</v>
      </c>
      <c r="K330" s="194">
        <v>3</v>
      </c>
      <c r="L330" s="8"/>
      <c r="M330" s="8"/>
      <c r="N330" s="8"/>
    </row>
    <row r="331" spans="1:14" ht="14.25" x14ac:dyDescent="0.45">
      <c r="A331" s="8" t="s">
        <v>555</v>
      </c>
      <c r="B331" s="191" t="s">
        <v>33</v>
      </c>
      <c r="C331" s="192">
        <v>575920000</v>
      </c>
      <c r="D331" s="193">
        <v>4153922813</v>
      </c>
      <c r="E331" s="136">
        <v>37830</v>
      </c>
      <c r="F331" s="23">
        <f t="shared" ca="1" si="10"/>
        <v>17</v>
      </c>
      <c r="G331" s="23"/>
      <c r="H331" s="23">
        <v>46705</v>
      </c>
      <c r="I331" s="136">
        <v>22431</v>
      </c>
      <c r="J331" s="8" t="str">
        <f t="shared" si="11"/>
        <v>May</v>
      </c>
      <c r="K331" s="194">
        <v>1</v>
      </c>
      <c r="L331" s="8"/>
      <c r="M331" s="8"/>
      <c r="N331" s="8"/>
    </row>
    <row r="332" spans="1:14" ht="14.25" x14ac:dyDescent="0.45">
      <c r="A332" s="8" t="s">
        <v>704</v>
      </c>
      <c r="B332" s="191" t="s">
        <v>33</v>
      </c>
      <c r="C332" s="192">
        <v>460007136</v>
      </c>
      <c r="D332" s="193">
        <v>4122474315</v>
      </c>
      <c r="E332" s="136">
        <v>43717</v>
      </c>
      <c r="F332" s="23">
        <f t="shared" ca="1" si="10"/>
        <v>0</v>
      </c>
      <c r="G332" s="23" t="s">
        <v>42</v>
      </c>
      <c r="H332" s="23">
        <v>47227</v>
      </c>
      <c r="I332" s="136">
        <v>27184</v>
      </c>
      <c r="J332" s="8" t="str">
        <f t="shared" si="11"/>
        <v>June</v>
      </c>
      <c r="K332" s="194">
        <v>5</v>
      </c>
      <c r="L332" s="8"/>
      <c r="M332" s="8"/>
      <c r="N332" s="8"/>
    </row>
    <row r="333" spans="1:14" ht="14.25" x14ac:dyDescent="0.45">
      <c r="A333" s="8" t="s">
        <v>778</v>
      </c>
      <c r="B333" s="191" t="s">
        <v>22</v>
      </c>
      <c r="C333" s="192">
        <v>934009191</v>
      </c>
      <c r="D333" s="193">
        <v>6031391475</v>
      </c>
      <c r="E333" s="136">
        <v>40409</v>
      </c>
      <c r="F333" s="23">
        <f t="shared" ca="1" si="10"/>
        <v>9</v>
      </c>
      <c r="G333" s="23" t="s">
        <v>38</v>
      </c>
      <c r="H333" s="23">
        <v>86805</v>
      </c>
      <c r="I333" s="136">
        <v>23566</v>
      </c>
      <c r="J333" s="8" t="str">
        <f t="shared" si="11"/>
        <v>July</v>
      </c>
      <c r="K333" s="194">
        <v>4</v>
      </c>
      <c r="L333" s="8"/>
      <c r="M333" s="8"/>
      <c r="N333" s="8"/>
    </row>
    <row r="334" spans="1:14" ht="14.25" x14ac:dyDescent="0.45">
      <c r="A334" s="8" t="s">
        <v>556</v>
      </c>
      <c r="B334" s="191" t="s">
        <v>29</v>
      </c>
      <c r="C334" s="192">
        <v>666979278</v>
      </c>
      <c r="D334" s="193">
        <v>8038155179</v>
      </c>
      <c r="E334" s="136">
        <v>37177</v>
      </c>
      <c r="F334" s="23">
        <f t="shared" ca="1" si="10"/>
        <v>18</v>
      </c>
      <c r="G334" s="23" t="s">
        <v>55</v>
      </c>
      <c r="H334" s="23">
        <v>28847</v>
      </c>
      <c r="I334" s="136">
        <v>22168</v>
      </c>
      <c r="J334" s="8" t="str">
        <f t="shared" si="11"/>
        <v>September</v>
      </c>
      <c r="K334" s="194">
        <v>3</v>
      </c>
      <c r="L334" s="8"/>
      <c r="M334" s="8"/>
      <c r="N334" s="8"/>
    </row>
    <row r="335" spans="1:14" ht="14.25" x14ac:dyDescent="0.45">
      <c r="A335" s="8" t="s">
        <v>504</v>
      </c>
      <c r="B335" s="191" t="s">
        <v>22</v>
      </c>
      <c r="C335" s="192">
        <v>360520000</v>
      </c>
      <c r="D335" s="193">
        <v>3106822349</v>
      </c>
      <c r="E335" s="136">
        <v>38837</v>
      </c>
      <c r="F335" s="23">
        <f t="shared" ca="1" si="10"/>
        <v>14</v>
      </c>
      <c r="G335" s="23"/>
      <c r="H335" s="23">
        <v>75094</v>
      </c>
      <c r="I335" s="136">
        <v>28071</v>
      </c>
      <c r="J335" s="8" t="str">
        <f t="shared" si="11"/>
        <v>November</v>
      </c>
      <c r="K335" s="194">
        <v>4</v>
      </c>
      <c r="L335" s="8"/>
      <c r="M335" s="8"/>
      <c r="N335" s="8"/>
    </row>
    <row r="336" spans="1:14" ht="14.25" x14ac:dyDescent="0.45">
      <c r="A336" s="8" t="s">
        <v>111</v>
      </c>
      <c r="B336" s="191" t="s">
        <v>22</v>
      </c>
      <c r="C336" s="192">
        <v>289730000</v>
      </c>
      <c r="D336" s="193">
        <v>8045725646</v>
      </c>
      <c r="E336" s="136">
        <v>39349</v>
      </c>
      <c r="F336" s="23">
        <f t="shared" ca="1" si="10"/>
        <v>12</v>
      </c>
      <c r="G336" s="23" t="s">
        <v>55</v>
      </c>
      <c r="H336" s="23">
        <v>53370</v>
      </c>
      <c r="I336" s="136">
        <v>22782</v>
      </c>
      <c r="J336" s="8" t="str">
        <f t="shared" si="11"/>
        <v>May</v>
      </c>
      <c r="K336" s="194">
        <v>5</v>
      </c>
      <c r="L336" s="8"/>
      <c r="M336" s="8"/>
      <c r="N336" s="8"/>
    </row>
    <row r="337" spans="1:14" ht="14.25" x14ac:dyDescent="0.45">
      <c r="A337" s="8" t="s">
        <v>292</v>
      </c>
      <c r="B337" s="191" t="s">
        <v>33</v>
      </c>
      <c r="C337" s="192">
        <v>381006466</v>
      </c>
      <c r="D337" s="193">
        <v>7128439277</v>
      </c>
      <c r="E337" s="136">
        <v>42443</v>
      </c>
      <c r="F337" s="23">
        <f t="shared" ca="1" si="10"/>
        <v>4</v>
      </c>
      <c r="G337" s="23" t="s">
        <v>53</v>
      </c>
      <c r="H337" s="23">
        <v>39124</v>
      </c>
      <c r="I337" s="136">
        <v>31316</v>
      </c>
      <c r="J337" s="8" t="str">
        <f t="shared" si="11"/>
        <v>September</v>
      </c>
      <c r="K337" s="194">
        <v>5</v>
      </c>
      <c r="L337" s="8"/>
      <c r="M337" s="8"/>
      <c r="N337" s="8"/>
    </row>
    <row r="338" spans="1:14" ht="14.25" x14ac:dyDescent="0.45">
      <c r="A338" s="8" t="s">
        <v>636</v>
      </c>
      <c r="B338" s="191" t="s">
        <v>22</v>
      </c>
      <c r="C338" s="192">
        <v>816830000</v>
      </c>
      <c r="D338" s="193">
        <v>2155442791</v>
      </c>
      <c r="E338" s="136">
        <v>39565</v>
      </c>
      <c r="F338" s="23">
        <f t="shared" ca="1" si="10"/>
        <v>12</v>
      </c>
      <c r="G338" s="23" t="s">
        <v>53</v>
      </c>
      <c r="H338" s="23">
        <v>88654</v>
      </c>
      <c r="I338" s="136">
        <v>22729</v>
      </c>
      <c r="J338" s="8" t="str">
        <f t="shared" si="11"/>
        <v>March</v>
      </c>
      <c r="K338" s="194">
        <v>1</v>
      </c>
      <c r="L338" s="8"/>
      <c r="M338" s="8"/>
      <c r="N338" s="8"/>
    </row>
    <row r="339" spans="1:14" ht="14.25" x14ac:dyDescent="0.45">
      <c r="A339" s="8" t="s">
        <v>637</v>
      </c>
      <c r="B339" s="191" t="s">
        <v>33</v>
      </c>
      <c r="C339" s="192">
        <v>663007899</v>
      </c>
      <c r="D339" s="193">
        <v>7076799516</v>
      </c>
      <c r="E339" s="136">
        <v>42103</v>
      </c>
      <c r="F339" s="23">
        <f t="shared" ca="1" si="10"/>
        <v>5</v>
      </c>
      <c r="G339" s="23" t="s">
        <v>23</v>
      </c>
      <c r="H339" s="23">
        <v>31049</v>
      </c>
      <c r="I339" s="136">
        <v>25574</v>
      </c>
      <c r="J339" s="8" t="str">
        <f t="shared" si="11"/>
        <v>January</v>
      </c>
      <c r="K339" s="194">
        <v>4</v>
      </c>
      <c r="L339" s="8"/>
      <c r="M339" s="8"/>
      <c r="N339" s="8"/>
    </row>
    <row r="340" spans="1:14" ht="14.25" x14ac:dyDescent="0.45">
      <c r="A340" s="8" t="s">
        <v>293</v>
      </c>
      <c r="B340" s="191" t="s">
        <v>22</v>
      </c>
      <c r="C340" s="192">
        <v>508001985</v>
      </c>
      <c r="D340" s="193">
        <v>2146053287</v>
      </c>
      <c r="E340" s="136">
        <v>38285</v>
      </c>
      <c r="F340" s="23">
        <f t="shared" ca="1" si="10"/>
        <v>15</v>
      </c>
      <c r="G340" s="23" t="s">
        <v>23</v>
      </c>
      <c r="H340" s="23">
        <v>24034</v>
      </c>
      <c r="I340" s="136">
        <v>25905</v>
      </c>
      <c r="J340" s="8" t="str">
        <f t="shared" si="11"/>
        <v>December</v>
      </c>
      <c r="K340" s="194">
        <v>4</v>
      </c>
      <c r="L340" s="8"/>
      <c r="M340" s="8"/>
      <c r="N340" s="8"/>
    </row>
    <row r="341" spans="1:14" ht="14.25" x14ac:dyDescent="0.45">
      <c r="A341" s="8" t="s">
        <v>294</v>
      </c>
      <c r="B341" s="191" t="s">
        <v>29</v>
      </c>
      <c r="C341" s="192">
        <v>710360000</v>
      </c>
      <c r="D341" s="193">
        <v>5001551409</v>
      </c>
      <c r="E341" s="136">
        <v>43864</v>
      </c>
      <c r="F341" s="23">
        <f t="shared" ca="1" si="10"/>
        <v>0</v>
      </c>
      <c r="G341" s="23" t="s">
        <v>23</v>
      </c>
      <c r="H341" s="23">
        <v>19060</v>
      </c>
      <c r="I341" s="136">
        <v>27083</v>
      </c>
      <c r="J341" s="8" t="str">
        <f t="shared" si="11"/>
        <v>February</v>
      </c>
      <c r="K341" s="194">
        <v>5</v>
      </c>
      <c r="L341" s="8"/>
      <c r="M341" s="8"/>
      <c r="N341" s="8"/>
    </row>
    <row r="342" spans="1:14" ht="14.25" x14ac:dyDescent="0.45">
      <c r="A342" s="8" t="s">
        <v>295</v>
      </c>
      <c r="B342" s="191" t="s">
        <v>22</v>
      </c>
      <c r="C342" s="192">
        <v>264004107</v>
      </c>
      <c r="D342" s="193">
        <v>8004630903</v>
      </c>
      <c r="E342" s="136">
        <v>36874</v>
      </c>
      <c r="F342" s="23">
        <f t="shared" ca="1" si="10"/>
        <v>19</v>
      </c>
      <c r="G342" s="23"/>
      <c r="H342" s="23">
        <v>84684</v>
      </c>
      <c r="I342" s="136">
        <v>26340</v>
      </c>
      <c r="J342" s="8" t="str">
        <f t="shared" si="11"/>
        <v>February</v>
      </c>
      <c r="K342" s="194">
        <v>4</v>
      </c>
      <c r="L342" s="8"/>
      <c r="M342" s="8"/>
      <c r="N342" s="8"/>
    </row>
    <row r="343" spans="1:14" ht="14.25" x14ac:dyDescent="0.45">
      <c r="A343" s="8" t="s">
        <v>112</v>
      </c>
      <c r="B343" s="191" t="s">
        <v>22</v>
      </c>
      <c r="C343" s="192">
        <v>666862139</v>
      </c>
      <c r="D343" s="193">
        <v>5131282202</v>
      </c>
      <c r="E343" s="136">
        <v>38797</v>
      </c>
      <c r="F343" s="23">
        <f t="shared" ca="1" si="10"/>
        <v>14</v>
      </c>
      <c r="G343" s="23" t="s">
        <v>53</v>
      </c>
      <c r="H343" s="23">
        <v>65120</v>
      </c>
      <c r="I343" s="136">
        <v>26344</v>
      </c>
      <c r="J343" s="8" t="str">
        <f t="shared" si="11"/>
        <v>February</v>
      </c>
      <c r="K343" s="194">
        <v>5</v>
      </c>
      <c r="L343" s="8"/>
      <c r="M343" s="8"/>
      <c r="N343" s="8"/>
    </row>
    <row r="344" spans="1:14" ht="14.25" x14ac:dyDescent="0.45">
      <c r="A344" s="8" t="s">
        <v>474</v>
      </c>
      <c r="B344" s="191" t="s">
        <v>28</v>
      </c>
      <c r="C344" s="192">
        <v>838820000</v>
      </c>
      <c r="D344" s="193">
        <v>3126798743</v>
      </c>
      <c r="E344" s="136">
        <v>37317</v>
      </c>
      <c r="F344" s="23">
        <f t="shared" ca="1" si="10"/>
        <v>18</v>
      </c>
      <c r="G344" s="23" t="s">
        <v>53</v>
      </c>
      <c r="H344" s="23">
        <v>32688</v>
      </c>
      <c r="I344" s="136">
        <v>22415</v>
      </c>
      <c r="J344" s="8" t="str">
        <f t="shared" si="11"/>
        <v>May</v>
      </c>
      <c r="K344" s="194">
        <v>2</v>
      </c>
      <c r="L344" s="8"/>
      <c r="M344" s="8"/>
      <c r="N344" s="8"/>
    </row>
    <row r="345" spans="1:14" ht="14.25" x14ac:dyDescent="0.45">
      <c r="A345" s="8" t="s">
        <v>296</v>
      </c>
      <c r="B345" s="191" t="s">
        <v>28</v>
      </c>
      <c r="C345" s="192">
        <v>869650000</v>
      </c>
      <c r="D345" s="193">
        <v>7193838954</v>
      </c>
      <c r="E345" s="136">
        <v>37274</v>
      </c>
      <c r="F345" s="23">
        <f t="shared" ca="1" si="10"/>
        <v>18</v>
      </c>
      <c r="G345" s="23" t="s">
        <v>53</v>
      </c>
      <c r="H345" s="23">
        <v>31982</v>
      </c>
      <c r="I345" s="136">
        <v>23024</v>
      </c>
      <c r="J345" s="8" t="str">
        <f t="shared" si="11"/>
        <v>January</v>
      </c>
      <c r="K345" s="194">
        <v>2</v>
      </c>
      <c r="L345" s="8"/>
      <c r="M345" s="8"/>
      <c r="N345" s="8"/>
    </row>
    <row r="346" spans="1:14" ht="14.25" x14ac:dyDescent="0.45">
      <c r="A346" s="8" t="s">
        <v>297</v>
      </c>
      <c r="B346" s="191" t="s">
        <v>33</v>
      </c>
      <c r="C346" s="192">
        <v>813600000</v>
      </c>
      <c r="D346" s="193">
        <v>3116201509</v>
      </c>
      <c r="E346" s="136">
        <v>39703</v>
      </c>
      <c r="F346" s="23">
        <f t="shared" ca="1" si="10"/>
        <v>11</v>
      </c>
      <c r="G346" s="23" t="s">
        <v>42</v>
      </c>
      <c r="H346" s="23">
        <v>41562</v>
      </c>
      <c r="I346" s="136">
        <v>25643</v>
      </c>
      <c r="J346" s="8" t="str">
        <f t="shared" si="11"/>
        <v>March</v>
      </c>
      <c r="K346" s="194">
        <v>5</v>
      </c>
      <c r="L346" s="8"/>
      <c r="M346" s="8"/>
      <c r="N346" s="8"/>
    </row>
    <row r="347" spans="1:14" ht="14.25" x14ac:dyDescent="0.45">
      <c r="A347" s="8" t="s">
        <v>557</v>
      </c>
      <c r="B347" s="191" t="s">
        <v>22</v>
      </c>
      <c r="C347" s="192">
        <v>666870400</v>
      </c>
      <c r="D347" s="193">
        <v>8101919147</v>
      </c>
      <c r="E347" s="136">
        <v>36717</v>
      </c>
      <c r="F347" s="23">
        <f t="shared" ca="1" si="10"/>
        <v>20</v>
      </c>
      <c r="G347" s="23"/>
      <c r="H347" s="23">
        <v>40150</v>
      </c>
      <c r="I347" s="136">
        <v>22972</v>
      </c>
      <c r="J347" s="8" t="str">
        <f t="shared" si="11"/>
        <v>November</v>
      </c>
      <c r="K347" s="194">
        <v>2</v>
      </c>
      <c r="L347" s="8"/>
      <c r="M347" s="8"/>
      <c r="N347" s="8"/>
    </row>
    <row r="348" spans="1:14" ht="14.25" x14ac:dyDescent="0.45">
      <c r="A348" s="8" t="s">
        <v>558</v>
      </c>
      <c r="B348" s="191" t="s">
        <v>33</v>
      </c>
      <c r="C348" s="192">
        <v>759009419</v>
      </c>
      <c r="D348" s="193">
        <v>6012727944</v>
      </c>
      <c r="E348" s="136">
        <v>42595</v>
      </c>
      <c r="F348" s="23">
        <f t="shared" ca="1" si="10"/>
        <v>3</v>
      </c>
      <c r="G348" s="23" t="s">
        <v>55</v>
      </c>
      <c r="H348" s="23">
        <v>58261</v>
      </c>
      <c r="I348" s="136">
        <v>27552</v>
      </c>
      <c r="J348" s="8" t="str">
        <f t="shared" si="11"/>
        <v>June</v>
      </c>
      <c r="K348" s="194">
        <v>3</v>
      </c>
      <c r="L348" s="8"/>
      <c r="M348" s="8"/>
      <c r="N348" s="8"/>
    </row>
    <row r="349" spans="1:14" ht="14.25" x14ac:dyDescent="0.45">
      <c r="A349" s="8" t="s">
        <v>404</v>
      </c>
      <c r="B349" s="191" t="s">
        <v>22</v>
      </c>
      <c r="C349" s="192">
        <v>184470000</v>
      </c>
      <c r="D349" s="193">
        <v>8001838930</v>
      </c>
      <c r="E349" s="136">
        <v>36644</v>
      </c>
      <c r="F349" s="23">
        <f t="shared" ca="1" si="10"/>
        <v>20</v>
      </c>
      <c r="G349" s="23" t="s">
        <v>55</v>
      </c>
      <c r="H349" s="23">
        <v>44654</v>
      </c>
      <c r="I349" s="136">
        <v>21224</v>
      </c>
      <c r="J349" s="8" t="str">
        <f t="shared" si="11"/>
        <v>February</v>
      </c>
      <c r="K349" s="194">
        <v>2</v>
      </c>
      <c r="L349" s="8"/>
      <c r="M349" s="8"/>
      <c r="N349" s="8"/>
    </row>
    <row r="350" spans="1:14" ht="14.25" x14ac:dyDescent="0.45">
      <c r="A350" s="8" t="s">
        <v>113</v>
      </c>
      <c r="B350" s="191" t="s">
        <v>22</v>
      </c>
      <c r="C350" s="192">
        <v>504007163</v>
      </c>
      <c r="D350" s="193">
        <v>5104854867</v>
      </c>
      <c r="E350" s="136">
        <v>39103</v>
      </c>
      <c r="F350" s="23">
        <f t="shared" ca="1" si="10"/>
        <v>13</v>
      </c>
      <c r="G350" s="23" t="s">
        <v>23</v>
      </c>
      <c r="H350" s="23">
        <v>29797</v>
      </c>
      <c r="I350" s="136">
        <v>23013</v>
      </c>
      <c r="J350" s="8" t="str">
        <f t="shared" si="11"/>
        <v>January</v>
      </c>
      <c r="K350" s="194">
        <v>5</v>
      </c>
      <c r="L350" s="8"/>
      <c r="M350" s="8"/>
      <c r="N350" s="8"/>
    </row>
    <row r="351" spans="1:14" ht="14.25" x14ac:dyDescent="0.45">
      <c r="A351" s="8" t="s">
        <v>405</v>
      </c>
      <c r="B351" s="191" t="s">
        <v>22</v>
      </c>
      <c r="C351" s="192">
        <v>637550000</v>
      </c>
      <c r="D351" s="193">
        <v>6072350434</v>
      </c>
      <c r="E351" s="136">
        <v>38456</v>
      </c>
      <c r="F351" s="23">
        <f t="shared" ca="1" si="10"/>
        <v>15</v>
      </c>
      <c r="G351" s="23"/>
      <c r="H351" s="23">
        <v>87972</v>
      </c>
      <c r="I351" s="136">
        <v>25281</v>
      </c>
      <c r="J351" s="8" t="str">
        <f t="shared" si="11"/>
        <v>March</v>
      </c>
      <c r="K351" s="194">
        <v>2</v>
      </c>
      <c r="L351" s="8"/>
      <c r="M351" s="8"/>
      <c r="N351" s="8"/>
    </row>
    <row r="352" spans="1:14" ht="14.25" x14ac:dyDescent="0.45">
      <c r="A352" s="8" t="s">
        <v>559</v>
      </c>
      <c r="B352" s="191" t="s">
        <v>22</v>
      </c>
      <c r="C352" s="192">
        <v>666177665</v>
      </c>
      <c r="D352" s="193">
        <v>8142602559</v>
      </c>
      <c r="E352" s="136">
        <v>39125</v>
      </c>
      <c r="F352" s="23">
        <f t="shared" ca="1" si="10"/>
        <v>13</v>
      </c>
      <c r="G352" s="23" t="s">
        <v>23</v>
      </c>
      <c r="H352" s="23">
        <v>66523</v>
      </c>
      <c r="I352" s="136">
        <v>26040</v>
      </c>
      <c r="J352" s="8" t="str">
        <f t="shared" si="11"/>
        <v>April</v>
      </c>
      <c r="K352" s="194">
        <v>3</v>
      </c>
      <c r="L352" s="8"/>
      <c r="M352" s="8"/>
      <c r="N352" s="8"/>
    </row>
    <row r="353" spans="1:14" ht="14.25" x14ac:dyDescent="0.45">
      <c r="A353" s="8" t="s">
        <v>170</v>
      </c>
      <c r="B353" s="191" t="s">
        <v>29</v>
      </c>
      <c r="C353" s="192">
        <v>995170000</v>
      </c>
      <c r="D353" s="193">
        <v>8068400261</v>
      </c>
      <c r="E353" s="136">
        <v>36809</v>
      </c>
      <c r="F353" s="23">
        <f t="shared" ca="1" si="10"/>
        <v>19</v>
      </c>
      <c r="G353" s="23" t="s">
        <v>38</v>
      </c>
      <c r="H353" s="23">
        <v>34416</v>
      </c>
      <c r="I353" s="136">
        <v>23966</v>
      </c>
      <c r="J353" s="8" t="str">
        <f t="shared" si="11"/>
        <v>August</v>
      </c>
      <c r="K353" s="194">
        <v>2</v>
      </c>
      <c r="L353" s="8"/>
      <c r="M353" s="8"/>
      <c r="N353" s="8"/>
    </row>
    <row r="354" spans="1:14" ht="14.25" x14ac:dyDescent="0.45">
      <c r="A354" s="8" t="s">
        <v>56</v>
      </c>
      <c r="B354" s="191" t="s">
        <v>33</v>
      </c>
      <c r="C354" s="192">
        <v>666578226</v>
      </c>
      <c r="D354" s="193">
        <v>3037553017</v>
      </c>
      <c r="E354" s="136">
        <v>36811</v>
      </c>
      <c r="F354" s="23">
        <f t="shared" ca="1" si="10"/>
        <v>19</v>
      </c>
      <c r="G354" s="23"/>
      <c r="H354" s="23">
        <v>37531</v>
      </c>
      <c r="I354" s="136">
        <v>23130</v>
      </c>
      <c r="J354" s="8" t="str">
        <f t="shared" si="11"/>
        <v>April</v>
      </c>
      <c r="K354" s="194">
        <v>1</v>
      </c>
      <c r="L354" s="8"/>
      <c r="M354" s="8"/>
      <c r="N354" s="8"/>
    </row>
    <row r="355" spans="1:14" ht="14.25" x14ac:dyDescent="0.45">
      <c r="A355" s="8" t="s">
        <v>758</v>
      </c>
      <c r="B355" s="191" t="s">
        <v>33</v>
      </c>
      <c r="C355" s="192">
        <v>666519883</v>
      </c>
      <c r="D355" s="193">
        <v>5191259179</v>
      </c>
      <c r="E355" s="136">
        <v>39565</v>
      </c>
      <c r="F355" s="23">
        <f t="shared" ca="1" si="10"/>
        <v>12</v>
      </c>
      <c r="G355" s="23" t="s">
        <v>53</v>
      </c>
      <c r="H355" s="23">
        <v>36113</v>
      </c>
      <c r="I355" s="136">
        <v>23289</v>
      </c>
      <c r="J355" s="8" t="str">
        <f t="shared" si="11"/>
        <v>October</v>
      </c>
      <c r="K355" s="194">
        <v>1</v>
      </c>
      <c r="L355" s="8"/>
      <c r="M355" s="8"/>
      <c r="N355" s="8"/>
    </row>
    <row r="356" spans="1:14" ht="14.25" x14ac:dyDescent="0.45">
      <c r="A356" s="8" t="s">
        <v>171</v>
      </c>
      <c r="B356" s="191" t="s">
        <v>33</v>
      </c>
      <c r="C356" s="192">
        <v>802002111</v>
      </c>
      <c r="D356" s="193">
        <v>4148865267</v>
      </c>
      <c r="E356" s="136">
        <v>37115</v>
      </c>
      <c r="F356" s="23">
        <f t="shared" ca="1" si="10"/>
        <v>18</v>
      </c>
      <c r="G356" s="23"/>
      <c r="H356" s="23">
        <v>38596</v>
      </c>
      <c r="I356" s="136">
        <v>21093</v>
      </c>
      <c r="J356" s="8" t="str">
        <f t="shared" si="11"/>
        <v>September</v>
      </c>
      <c r="K356" s="194">
        <v>2</v>
      </c>
      <c r="L356" s="8"/>
      <c r="M356" s="8"/>
      <c r="N356" s="8"/>
    </row>
    <row r="357" spans="1:14" ht="14.25" x14ac:dyDescent="0.45">
      <c r="A357" s="8" t="s">
        <v>560</v>
      </c>
      <c r="B357" s="191" t="s">
        <v>22</v>
      </c>
      <c r="C357" s="192">
        <v>853005567</v>
      </c>
      <c r="D357" s="193">
        <v>7181628807</v>
      </c>
      <c r="E357" s="136">
        <v>43505</v>
      </c>
      <c r="F357" s="23">
        <f t="shared" ca="1" si="10"/>
        <v>1</v>
      </c>
      <c r="G357" s="23" t="s">
        <v>53</v>
      </c>
      <c r="H357" s="23">
        <v>25739</v>
      </c>
      <c r="I357" s="136">
        <v>32971</v>
      </c>
      <c r="J357" s="8" t="str">
        <f t="shared" si="11"/>
        <v>April</v>
      </c>
      <c r="K357" s="194">
        <v>4</v>
      </c>
      <c r="L357" s="8"/>
      <c r="M357" s="8"/>
      <c r="N357" s="8"/>
    </row>
    <row r="358" spans="1:14" ht="14.25" x14ac:dyDescent="0.45">
      <c r="A358" s="8" t="s">
        <v>638</v>
      </c>
      <c r="B358" s="191" t="s">
        <v>22</v>
      </c>
      <c r="C358" s="192">
        <v>495006492</v>
      </c>
      <c r="D358" s="193">
        <v>6181240785</v>
      </c>
      <c r="E358" s="136">
        <v>39559</v>
      </c>
      <c r="F358" s="23">
        <f t="shared" ca="1" si="10"/>
        <v>12</v>
      </c>
      <c r="G358" s="23"/>
      <c r="H358" s="23">
        <v>90612</v>
      </c>
      <c r="I358" s="136">
        <v>24713</v>
      </c>
      <c r="J358" s="8" t="str">
        <f t="shared" si="11"/>
        <v>August</v>
      </c>
      <c r="K358" s="194">
        <v>4</v>
      </c>
      <c r="L358" s="8"/>
      <c r="M358" s="8"/>
      <c r="N358" s="8"/>
    </row>
    <row r="359" spans="1:14" ht="14.25" x14ac:dyDescent="0.45">
      <c r="A359" s="8" t="s">
        <v>639</v>
      </c>
      <c r="B359" s="191" t="s">
        <v>22</v>
      </c>
      <c r="C359" s="192">
        <v>695530000</v>
      </c>
      <c r="D359" s="193">
        <v>8027179128</v>
      </c>
      <c r="E359" s="136">
        <v>40622</v>
      </c>
      <c r="F359" s="23">
        <f t="shared" ca="1" si="10"/>
        <v>9</v>
      </c>
      <c r="G359" s="23"/>
      <c r="H359" s="23">
        <v>27516</v>
      </c>
      <c r="I359" s="136">
        <v>27904</v>
      </c>
      <c r="J359" s="8" t="str">
        <f t="shared" si="11"/>
        <v>May</v>
      </c>
      <c r="K359" s="194">
        <v>2</v>
      </c>
      <c r="L359" s="8"/>
      <c r="M359" s="8"/>
      <c r="N359" s="8"/>
    </row>
    <row r="360" spans="1:14" ht="14.25" x14ac:dyDescent="0.45">
      <c r="A360" s="8" t="s">
        <v>83</v>
      </c>
      <c r="B360" s="191" t="s">
        <v>29</v>
      </c>
      <c r="C360" s="192">
        <v>278150000</v>
      </c>
      <c r="D360" s="193">
        <v>2122344526</v>
      </c>
      <c r="E360" s="136">
        <v>36871</v>
      </c>
      <c r="F360" s="23">
        <f t="shared" ca="1" si="10"/>
        <v>19</v>
      </c>
      <c r="G360" s="23" t="s">
        <v>42</v>
      </c>
      <c r="H360" s="23">
        <v>29063</v>
      </c>
      <c r="I360" s="136">
        <v>22311</v>
      </c>
      <c r="J360" s="8" t="str">
        <f t="shared" si="11"/>
        <v>January</v>
      </c>
      <c r="K360" s="194">
        <v>5</v>
      </c>
      <c r="L360" s="8"/>
      <c r="M360" s="8"/>
      <c r="N360" s="8"/>
    </row>
    <row r="361" spans="1:14" ht="14.25" x14ac:dyDescent="0.45">
      <c r="A361" s="8" t="s">
        <v>769</v>
      </c>
      <c r="B361" s="191" t="s">
        <v>28</v>
      </c>
      <c r="C361" s="192">
        <v>211003770</v>
      </c>
      <c r="D361" s="193">
        <v>5118979762</v>
      </c>
      <c r="E361" s="136">
        <v>41347</v>
      </c>
      <c r="F361" s="23">
        <f t="shared" ca="1" si="10"/>
        <v>7</v>
      </c>
      <c r="G361" s="23" t="s">
        <v>23</v>
      </c>
      <c r="H361" s="23">
        <v>24022</v>
      </c>
      <c r="I361" s="136">
        <v>28787</v>
      </c>
      <c r="J361" s="8" t="str">
        <f t="shared" si="11"/>
        <v>October</v>
      </c>
      <c r="K361" s="194">
        <v>1</v>
      </c>
      <c r="L361" s="8"/>
      <c r="M361" s="8"/>
      <c r="N361" s="8"/>
    </row>
    <row r="362" spans="1:14" ht="14.25" x14ac:dyDescent="0.45">
      <c r="A362" s="8" t="s">
        <v>298</v>
      </c>
      <c r="B362" s="191" t="s">
        <v>33</v>
      </c>
      <c r="C362" s="192">
        <v>579009439</v>
      </c>
      <c r="D362" s="193">
        <v>8042889972</v>
      </c>
      <c r="E362" s="136">
        <v>39593</v>
      </c>
      <c r="F362" s="23">
        <f t="shared" ca="1" si="10"/>
        <v>12</v>
      </c>
      <c r="G362" s="23" t="s">
        <v>23</v>
      </c>
      <c r="H362" s="23">
        <v>52783</v>
      </c>
      <c r="I362" s="136">
        <v>29058</v>
      </c>
      <c r="J362" s="8" t="str">
        <f t="shared" si="11"/>
        <v>July</v>
      </c>
      <c r="K362" s="194">
        <v>2</v>
      </c>
      <c r="L362" s="8"/>
      <c r="M362" s="8"/>
      <c r="N362" s="8"/>
    </row>
    <row r="363" spans="1:14" ht="14.25" x14ac:dyDescent="0.45">
      <c r="A363" s="8" t="s">
        <v>705</v>
      </c>
      <c r="B363" s="191" t="s">
        <v>33</v>
      </c>
      <c r="C363" s="192">
        <v>571900000</v>
      </c>
      <c r="D363" s="193">
        <v>5088566597</v>
      </c>
      <c r="E363" s="136">
        <v>36977</v>
      </c>
      <c r="F363" s="23">
        <f t="shared" ca="1" si="10"/>
        <v>19</v>
      </c>
      <c r="G363" s="23" t="s">
        <v>42</v>
      </c>
      <c r="H363" s="23">
        <v>31240</v>
      </c>
      <c r="I363" s="136">
        <v>22559</v>
      </c>
      <c r="J363" s="8" t="str">
        <f t="shared" si="11"/>
        <v>October</v>
      </c>
      <c r="K363" s="194">
        <v>4</v>
      </c>
      <c r="L363" s="8"/>
      <c r="M363" s="8"/>
      <c r="N363" s="8"/>
    </row>
    <row r="364" spans="1:14" ht="14.25" x14ac:dyDescent="0.45">
      <c r="A364" s="8" t="s">
        <v>792</v>
      </c>
      <c r="B364" s="191" t="s">
        <v>28</v>
      </c>
      <c r="C364" s="192">
        <v>878001115</v>
      </c>
      <c r="D364" s="193">
        <v>8015790872</v>
      </c>
      <c r="E364" s="136">
        <v>40462</v>
      </c>
      <c r="F364" s="23">
        <f t="shared" ca="1" si="10"/>
        <v>9</v>
      </c>
      <c r="G364" s="23" t="s">
        <v>42</v>
      </c>
      <c r="H364" s="23">
        <v>39041</v>
      </c>
      <c r="I364" s="136">
        <v>27008</v>
      </c>
      <c r="J364" s="8" t="str">
        <f t="shared" si="11"/>
        <v>December</v>
      </c>
      <c r="K364" s="194">
        <v>4</v>
      </c>
      <c r="L364" s="8"/>
      <c r="M364" s="8"/>
      <c r="N364" s="8"/>
    </row>
    <row r="365" spans="1:14" ht="14.25" x14ac:dyDescent="0.45">
      <c r="A365" s="8" t="s">
        <v>223</v>
      </c>
      <c r="B365" s="191" t="s">
        <v>29</v>
      </c>
      <c r="C365" s="192">
        <v>973960000</v>
      </c>
      <c r="D365" s="193">
        <v>5172375580</v>
      </c>
      <c r="E365" s="136">
        <v>40378</v>
      </c>
      <c r="F365" s="23">
        <f t="shared" ca="1" si="10"/>
        <v>10</v>
      </c>
      <c r="G365" s="23"/>
      <c r="H365" s="23">
        <v>21464</v>
      </c>
      <c r="I365" s="136">
        <v>27998</v>
      </c>
      <c r="J365" s="8" t="str">
        <f t="shared" si="11"/>
        <v>August</v>
      </c>
      <c r="K365" s="194">
        <v>2</v>
      </c>
      <c r="L365" s="8"/>
      <c r="M365" s="8"/>
      <c r="N365" s="8"/>
    </row>
    <row r="366" spans="1:14" ht="14.25" x14ac:dyDescent="0.45">
      <c r="A366" s="8" t="s">
        <v>800</v>
      </c>
      <c r="B366" s="191" t="s">
        <v>22</v>
      </c>
      <c r="C366" s="192">
        <v>376280000</v>
      </c>
      <c r="D366" s="193">
        <v>9007785583</v>
      </c>
      <c r="E366" s="136">
        <v>42700</v>
      </c>
      <c r="F366" s="23">
        <f t="shared" ca="1" si="10"/>
        <v>3</v>
      </c>
      <c r="G366" s="23" t="s">
        <v>38</v>
      </c>
      <c r="H366" s="23">
        <v>88094</v>
      </c>
      <c r="I366" s="136">
        <v>30617</v>
      </c>
      <c r="J366" s="8" t="str">
        <f t="shared" si="11"/>
        <v>October</v>
      </c>
      <c r="K366" s="194">
        <v>4</v>
      </c>
      <c r="L366" s="8"/>
      <c r="M366" s="8"/>
      <c r="N366" s="8"/>
    </row>
    <row r="367" spans="1:14" ht="14.25" x14ac:dyDescent="0.45">
      <c r="A367" s="8" t="s">
        <v>706</v>
      </c>
      <c r="B367" s="191" t="s">
        <v>28</v>
      </c>
      <c r="C367" s="192">
        <v>612006947</v>
      </c>
      <c r="D367" s="193">
        <v>7145621928</v>
      </c>
      <c r="E367" s="136">
        <v>39719</v>
      </c>
      <c r="F367" s="23">
        <f t="shared" ca="1" si="10"/>
        <v>11</v>
      </c>
      <c r="G367" s="23" t="s">
        <v>55</v>
      </c>
      <c r="H367" s="23">
        <v>22576</v>
      </c>
      <c r="I367" s="136">
        <v>25982</v>
      </c>
      <c r="J367" s="8" t="str">
        <f t="shared" si="11"/>
        <v>February</v>
      </c>
      <c r="K367" s="194">
        <v>1</v>
      </c>
      <c r="L367" s="8"/>
      <c r="M367" s="8"/>
      <c r="N367" s="8"/>
    </row>
    <row r="368" spans="1:14" ht="14.25" x14ac:dyDescent="0.45">
      <c r="A368" s="8" t="s">
        <v>114</v>
      </c>
      <c r="B368" s="191" t="s">
        <v>22</v>
      </c>
      <c r="C368" s="192">
        <v>120004932</v>
      </c>
      <c r="D368" s="193">
        <v>7013392642</v>
      </c>
      <c r="E368" s="136">
        <v>38645</v>
      </c>
      <c r="F368" s="23">
        <f t="shared" ca="1" si="10"/>
        <v>14</v>
      </c>
      <c r="G368" s="23"/>
      <c r="H368" s="23">
        <v>50688</v>
      </c>
      <c r="I368" s="136">
        <v>22346</v>
      </c>
      <c r="J368" s="8" t="str">
        <f t="shared" si="11"/>
        <v>March</v>
      </c>
      <c r="K368" s="194">
        <v>4</v>
      </c>
      <c r="L368" s="8"/>
      <c r="M368" s="8"/>
      <c r="N368" s="8"/>
    </row>
    <row r="369" spans="1:14" ht="14.25" x14ac:dyDescent="0.45">
      <c r="A369" s="8" t="s">
        <v>406</v>
      </c>
      <c r="B369" s="191" t="s">
        <v>33</v>
      </c>
      <c r="C369" s="192">
        <v>945004335</v>
      </c>
      <c r="D369" s="193">
        <v>2071971988</v>
      </c>
      <c r="E369" s="136">
        <v>39810</v>
      </c>
      <c r="F369" s="23">
        <f t="shared" ca="1" si="10"/>
        <v>11</v>
      </c>
      <c r="G369" s="23" t="s">
        <v>53</v>
      </c>
      <c r="H369" s="23">
        <v>68420</v>
      </c>
      <c r="I369" s="136">
        <v>22892</v>
      </c>
      <c r="J369" s="8" t="str">
        <f t="shared" si="11"/>
        <v>September</v>
      </c>
      <c r="K369" s="194">
        <v>3</v>
      </c>
      <c r="L369" s="8"/>
      <c r="M369" s="8"/>
      <c r="N369" s="8"/>
    </row>
    <row r="370" spans="1:14" ht="14.25" x14ac:dyDescent="0.45">
      <c r="A370" s="8" t="s">
        <v>407</v>
      </c>
      <c r="B370" s="191" t="s">
        <v>22</v>
      </c>
      <c r="C370" s="192">
        <v>666858247</v>
      </c>
      <c r="D370" s="193">
        <v>2062822520</v>
      </c>
      <c r="E370" s="136">
        <v>37581</v>
      </c>
      <c r="F370" s="23">
        <f t="shared" ca="1" si="10"/>
        <v>17</v>
      </c>
      <c r="G370" s="23" t="s">
        <v>38</v>
      </c>
      <c r="H370" s="23">
        <v>56587</v>
      </c>
      <c r="I370" s="136">
        <v>25802</v>
      </c>
      <c r="J370" s="8" t="str">
        <f t="shared" si="11"/>
        <v>August</v>
      </c>
      <c r="K370" s="194">
        <v>2</v>
      </c>
      <c r="L370" s="8"/>
      <c r="M370" s="8"/>
      <c r="N370" s="8"/>
    </row>
    <row r="371" spans="1:14" ht="14.25" x14ac:dyDescent="0.45">
      <c r="A371" s="8" t="s">
        <v>299</v>
      </c>
      <c r="B371" s="191" t="s">
        <v>33</v>
      </c>
      <c r="C371" s="192">
        <v>753007128</v>
      </c>
      <c r="D371" s="193">
        <v>7171614846</v>
      </c>
      <c r="E371" s="136">
        <v>42453</v>
      </c>
      <c r="F371" s="23">
        <f t="shared" ca="1" si="10"/>
        <v>4</v>
      </c>
      <c r="G371" s="23" t="s">
        <v>53</v>
      </c>
      <c r="H371" s="23">
        <v>62993</v>
      </c>
      <c r="I371" s="136">
        <v>31173</v>
      </c>
      <c r="J371" s="8" t="str">
        <f t="shared" si="11"/>
        <v>May</v>
      </c>
      <c r="K371" s="194">
        <v>4</v>
      </c>
      <c r="L371" s="8"/>
      <c r="M371" s="8"/>
      <c r="N371" s="8"/>
    </row>
    <row r="372" spans="1:14" ht="14.25" x14ac:dyDescent="0.45">
      <c r="A372" s="8" t="s">
        <v>300</v>
      </c>
      <c r="B372" s="191" t="s">
        <v>22</v>
      </c>
      <c r="C372" s="192">
        <v>906009628</v>
      </c>
      <c r="D372" s="193">
        <v>5162842668</v>
      </c>
      <c r="E372" s="136">
        <v>43819</v>
      </c>
      <c r="F372" s="23">
        <f t="shared" ca="1" si="10"/>
        <v>0</v>
      </c>
      <c r="G372" s="23"/>
      <c r="H372" s="23">
        <v>89922</v>
      </c>
      <c r="I372" s="136">
        <v>33296</v>
      </c>
      <c r="J372" s="8" t="str">
        <f t="shared" si="11"/>
        <v>February</v>
      </c>
      <c r="K372" s="194">
        <v>4</v>
      </c>
      <c r="L372" s="8"/>
      <c r="M372" s="8"/>
      <c r="N372" s="8"/>
    </row>
    <row r="373" spans="1:14" ht="14.25" x14ac:dyDescent="0.45">
      <c r="A373" s="8" t="s">
        <v>787</v>
      </c>
      <c r="B373" s="191" t="s">
        <v>22</v>
      </c>
      <c r="C373" s="192">
        <v>329660000</v>
      </c>
      <c r="D373" s="193">
        <v>7057146686</v>
      </c>
      <c r="E373" s="136">
        <v>36927</v>
      </c>
      <c r="F373" s="23">
        <f t="shared" ca="1" si="10"/>
        <v>19</v>
      </c>
      <c r="G373" s="23" t="s">
        <v>23</v>
      </c>
      <c r="H373" s="23">
        <v>85008</v>
      </c>
      <c r="I373" s="136">
        <v>20923</v>
      </c>
      <c r="J373" s="8" t="str">
        <f t="shared" si="11"/>
        <v>April</v>
      </c>
      <c r="K373" s="194">
        <v>4</v>
      </c>
      <c r="L373" s="8"/>
      <c r="M373" s="8"/>
      <c r="N373" s="8"/>
    </row>
    <row r="374" spans="1:14" ht="14.25" x14ac:dyDescent="0.45">
      <c r="A374" s="8" t="s">
        <v>640</v>
      </c>
      <c r="B374" s="191" t="s">
        <v>33</v>
      </c>
      <c r="C374" s="192">
        <v>761003155</v>
      </c>
      <c r="D374" s="193">
        <v>5057780776</v>
      </c>
      <c r="E374" s="136">
        <v>41162</v>
      </c>
      <c r="F374" s="23">
        <f t="shared" ca="1" si="10"/>
        <v>7</v>
      </c>
      <c r="G374" s="23" t="s">
        <v>42</v>
      </c>
      <c r="H374" s="23">
        <v>45595</v>
      </c>
      <c r="I374" s="136">
        <v>28909</v>
      </c>
      <c r="J374" s="8" t="str">
        <f t="shared" si="11"/>
        <v>February</v>
      </c>
      <c r="K374" s="194">
        <v>5</v>
      </c>
      <c r="L374" s="8"/>
      <c r="M374" s="8"/>
      <c r="N374" s="8"/>
    </row>
    <row r="375" spans="1:14" ht="14.25" x14ac:dyDescent="0.45">
      <c r="A375" s="8" t="s">
        <v>475</v>
      </c>
      <c r="B375" s="191" t="s">
        <v>22</v>
      </c>
      <c r="C375" s="192">
        <v>479880000</v>
      </c>
      <c r="D375" s="193">
        <v>2172672603</v>
      </c>
      <c r="E375" s="136">
        <v>43433</v>
      </c>
      <c r="F375" s="23">
        <f t="shared" ca="1" si="10"/>
        <v>1</v>
      </c>
      <c r="G375" s="23" t="s">
        <v>23</v>
      </c>
      <c r="H375" s="23">
        <v>66757</v>
      </c>
      <c r="I375" s="136">
        <v>31994</v>
      </c>
      <c r="J375" s="8" t="str">
        <f t="shared" si="11"/>
        <v>August</v>
      </c>
      <c r="K375" s="194">
        <v>4</v>
      </c>
      <c r="L375" s="8"/>
      <c r="M375" s="8"/>
      <c r="N375" s="8"/>
    </row>
    <row r="376" spans="1:14" ht="14.25" x14ac:dyDescent="0.45">
      <c r="A376" s="8" t="s">
        <v>795</v>
      </c>
      <c r="B376" s="191" t="s">
        <v>22</v>
      </c>
      <c r="C376" s="192">
        <v>666220114</v>
      </c>
      <c r="D376" s="193">
        <v>4015060466</v>
      </c>
      <c r="E376" s="136">
        <v>38446</v>
      </c>
      <c r="F376" s="23">
        <f t="shared" ca="1" si="10"/>
        <v>15</v>
      </c>
      <c r="G376" s="23" t="s">
        <v>23</v>
      </c>
      <c r="H376" s="23">
        <v>25012</v>
      </c>
      <c r="I376" s="136">
        <v>24884</v>
      </c>
      <c r="J376" s="8" t="str">
        <f t="shared" si="11"/>
        <v>February</v>
      </c>
      <c r="K376" s="194">
        <v>4</v>
      </c>
      <c r="L376" s="8"/>
      <c r="M376" s="8"/>
      <c r="N376" s="8"/>
    </row>
    <row r="377" spans="1:14" ht="14.25" x14ac:dyDescent="0.45">
      <c r="A377" s="8" t="s">
        <v>561</v>
      </c>
      <c r="B377" s="191" t="s">
        <v>29</v>
      </c>
      <c r="C377" s="192">
        <v>890840000</v>
      </c>
      <c r="D377" s="193">
        <v>5053274978</v>
      </c>
      <c r="E377" s="136">
        <v>43630</v>
      </c>
      <c r="F377" s="23">
        <f t="shared" ca="1" si="10"/>
        <v>1</v>
      </c>
      <c r="G377" s="23"/>
      <c r="H377" s="23">
        <v>34719</v>
      </c>
      <c r="I377" s="136">
        <v>30382</v>
      </c>
      <c r="J377" s="8" t="str">
        <f t="shared" si="11"/>
        <v>March</v>
      </c>
      <c r="K377" s="194">
        <v>1</v>
      </c>
      <c r="L377" s="8"/>
      <c r="M377" s="8"/>
      <c r="N377" s="8"/>
    </row>
    <row r="378" spans="1:14" ht="14.25" x14ac:dyDescent="0.45">
      <c r="A378" s="8" t="s">
        <v>707</v>
      </c>
      <c r="B378" s="191" t="s">
        <v>29</v>
      </c>
      <c r="C378" s="192">
        <v>564008156</v>
      </c>
      <c r="D378" s="193">
        <v>5134679864</v>
      </c>
      <c r="E378" s="136">
        <v>41111</v>
      </c>
      <c r="F378" s="23">
        <f t="shared" ca="1" si="10"/>
        <v>8</v>
      </c>
      <c r="G378" s="23" t="s">
        <v>23</v>
      </c>
      <c r="H378" s="23">
        <v>30560</v>
      </c>
      <c r="I378" s="136">
        <v>26884</v>
      </c>
      <c r="J378" s="8" t="str">
        <f t="shared" si="11"/>
        <v>August</v>
      </c>
      <c r="K378" s="194">
        <v>1</v>
      </c>
      <c r="L378" s="8"/>
      <c r="M378" s="8"/>
      <c r="N378" s="8"/>
    </row>
    <row r="379" spans="1:14" ht="14.25" x14ac:dyDescent="0.45">
      <c r="A379" s="8" t="s">
        <v>301</v>
      </c>
      <c r="B379" s="191" t="s">
        <v>22</v>
      </c>
      <c r="C379" s="192">
        <v>215610000</v>
      </c>
      <c r="D379" s="193">
        <v>4106718651</v>
      </c>
      <c r="E379" s="136">
        <v>39234</v>
      </c>
      <c r="F379" s="23">
        <f t="shared" ca="1" si="10"/>
        <v>13</v>
      </c>
      <c r="G379" s="23" t="s">
        <v>38</v>
      </c>
      <c r="H379" s="23">
        <v>81496</v>
      </c>
      <c r="I379" s="136">
        <v>25894</v>
      </c>
      <c r="J379" s="8" t="str">
        <f t="shared" si="11"/>
        <v>November</v>
      </c>
      <c r="K379" s="194">
        <v>5</v>
      </c>
      <c r="L379" s="8"/>
      <c r="M379" s="8"/>
      <c r="N379" s="8"/>
    </row>
    <row r="380" spans="1:14" ht="14.25" x14ac:dyDescent="0.45">
      <c r="A380" s="8" t="s">
        <v>562</v>
      </c>
      <c r="B380" s="191" t="s">
        <v>33</v>
      </c>
      <c r="C380" s="192">
        <v>965006973</v>
      </c>
      <c r="D380" s="193">
        <v>8041230519</v>
      </c>
      <c r="E380" s="136">
        <v>36909</v>
      </c>
      <c r="F380" s="23">
        <f t="shared" ca="1" si="10"/>
        <v>19</v>
      </c>
      <c r="G380" s="23" t="s">
        <v>313</v>
      </c>
      <c r="H380" s="23">
        <v>60281</v>
      </c>
      <c r="I380" s="136">
        <v>20616</v>
      </c>
      <c r="J380" s="8" t="str">
        <f t="shared" si="11"/>
        <v>June</v>
      </c>
      <c r="K380" s="194">
        <v>5</v>
      </c>
      <c r="L380" s="8"/>
      <c r="M380" s="8"/>
      <c r="N380" s="8"/>
    </row>
    <row r="381" spans="1:14" ht="14.25" x14ac:dyDescent="0.45">
      <c r="A381" s="8" t="s">
        <v>302</v>
      </c>
      <c r="B381" s="191" t="s">
        <v>33</v>
      </c>
      <c r="C381" s="192">
        <v>415005034</v>
      </c>
      <c r="D381" s="193">
        <v>6136052545</v>
      </c>
      <c r="E381" s="136">
        <v>36806</v>
      </c>
      <c r="F381" s="23">
        <f t="shared" ca="1" si="10"/>
        <v>19</v>
      </c>
      <c r="G381" s="23" t="s">
        <v>42</v>
      </c>
      <c r="H381" s="23">
        <v>40959</v>
      </c>
      <c r="I381" s="136">
        <v>21868</v>
      </c>
      <c r="J381" s="8" t="str">
        <f t="shared" si="11"/>
        <v>November</v>
      </c>
      <c r="K381" s="194">
        <v>5</v>
      </c>
      <c r="L381" s="8"/>
      <c r="M381" s="8"/>
      <c r="N381" s="8"/>
    </row>
    <row r="382" spans="1:14" ht="14.25" x14ac:dyDescent="0.45">
      <c r="A382" s="8" t="s">
        <v>774</v>
      </c>
      <c r="B382" s="191" t="s">
        <v>29</v>
      </c>
      <c r="C382" s="192">
        <v>840009438</v>
      </c>
      <c r="D382" s="193">
        <v>4173122603</v>
      </c>
      <c r="E382" s="136">
        <v>42336</v>
      </c>
      <c r="F382" s="23">
        <f t="shared" ca="1" si="10"/>
        <v>4</v>
      </c>
      <c r="G382" s="23"/>
      <c r="H382" s="23">
        <v>34589</v>
      </c>
      <c r="I382" s="136">
        <v>26047</v>
      </c>
      <c r="J382" s="8" t="str">
        <f t="shared" si="11"/>
        <v>April</v>
      </c>
      <c r="K382" s="194">
        <v>4</v>
      </c>
      <c r="L382" s="8"/>
      <c r="M382" s="8"/>
      <c r="N382" s="8"/>
    </row>
    <row r="383" spans="1:14" ht="14.25" x14ac:dyDescent="0.45">
      <c r="A383" s="8" t="s">
        <v>408</v>
      </c>
      <c r="B383" s="191" t="s">
        <v>22</v>
      </c>
      <c r="C383" s="192">
        <v>562002046</v>
      </c>
      <c r="D383" s="193">
        <v>6111264013</v>
      </c>
      <c r="E383" s="136">
        <v>39488</v>
      </c>
      <c r="F383" s="23">
        <f t="shared" ca="1" si="10"/>
        <v>12</v>
      </c>
      <c r="G383" s="23"/>
      <c r="H383" s="23">
        <v>55204</v>
      </c>
      <c r="I383" s="136">
        <v>23723</v>
      </c>
      <c r="J383" s="8" t="str">
        <f t="shared" si="11"/>
        <v>December</v>
      </c>
      <c r="K383" s="194">
        <v>5</v>
      </c>
      <c r="L383" s="8"/>
      <c r="M383" s="8"/>
      <c r="N383" s="8"/>
    </row>
    <row r="384" spans="1:14" ht="14.25" x14ac:dyDescent="0.45">
      <c r="A384" s="8" t="s">
        <v>563</v>
      </c>
      <c r="B384" s="191" t="s">
        <v>28</v>
      </c>
      <c r="C384" s="192">
        <v>664001300</v>
      </c>
      <c r="D384" s="193">
        <v>8082400511</v>
      </c>
      <c r="E384" s="136">
        <v>39510</v>
      </c>
      <c r="F384" s="23">
        <f t="shared" ca="1" si="10"/>
        <v>12</v>
      </c>
      <c r="G384" s="23"/>
      <c r="H384" s="23">
        <v>34699</v>
      </c>
      <c r="I384" s="136">
        <v>26270</v>
      </c>
      <c r="J384" s="8" t="str">
        <f t="shared" si="11"/>
        <v>December</v>
      </c>
      <c r="K384" s="194">
        <v>5</v>
      </c>
      <c r="L384" s="8"/>
      <c r="M384" s="8"/>
      <c r="N384" s="8"/>
    </row>
    <row r="385" spans="1:14" ht="14.25" x14ac:dyDescent="0.45">
      <c r="A385" s="8" t="s">
        <v>303</v>
      </c>
      <c r="B385" s="191" t="s">
        <v>33</v>
      </c>
      <c r="C385" s="192">
        <v>666272583</v>
      </c>
      <c r="D385" s="193">
        <v>6082552565</v>
      </c>
      <c r="E385" s="136">
        <v>40472</v>
      </c>
      <c r="F385" s="23">
        <f t="shared" ca="1" si="10"/>
        <v>9</v>
      </c>
      <c r="G385" s="23" t="s">
        <v>38</v>
      </c>
      <c r="H385" s="23">
        <v>46278</v>
      </c>
      <c r="I385" s="136">
        <v>28384</v>
      </c>
      <c r="J385" s="8" t="str">
        <f t="shared" si="11"/>
        <v>September</v>
      </c>
      <c r="K385" s="194">
        <v>2</v>
      </c>
      <c r="L385" s="8"/>
      <c r="M385" s="8"/>
      <c r="N385" s="8"/>
    </row>
    <row r="386" spans="1:14" ht="14.25" x14ac:dyDescent="0.45">
      <c r="A386" s="8" t="s">
        <v>439</v>
      </c>
      <c r="B386" s="191" t="s">
        <v>22</v>
      </c>
      <c r="C386" s="192">
        <v>397005055</v>
      </c>
      <c r="D386" s="193">
        <v>3166681578</v>
      </c>
      <c r="E386" s="136">
        <v>43064</v>
      </c>
      <c r="F386" s="23">
        <f t="shared" ref="F386:F449" ca="1" si="12">DATEDIF(E386,TODAY(),"Y")</f>
        <v>2</v>
      </c>
      <c r="G386" s="23" t="s">
        <v>23</v>
      </c>
      <c r="H386" s="23">
        <v>35312</v>
      </c>
      <c r="I386" s="136">
        <v>30301</v>
      </c>
      <c r="J386" s="8" t="str">
        <f t="shared" ref="J386:J449" si="13">VLOOKUP(MONTH(I386),M:N,2,0)</f>
        <v>December</v>
      </c>
      <c r="K386" s="194">
        <v>5</v>
      </c>
      <c r="L386" s="8"/>
      <c r="M386" s="8"/>
      <c r="N386" s="8"/>
    </row>
    <row r="387" spans="1:14" ht="14.25" x14ac:dyDescent="0.45">
      <c r="A387" s="8" t="s">
        <v>708</v>
      </c>
      <c r="B387" s="191" t="s">
        <v>28</v>
      </c>
      <c r="C387" s="192">
        <v>839007741</v>
      </c>
      <c r="D387" s="193">
        <v>4005797109</v>
      </c>
      <c r="E387" s="136">
        <v>40139</v>
      </c>
      <c r="F387" s="23">
        <f t="shared" ca="1" si="12"/>
        <v>10</v>
      </c>
      <c r="G387" s="23" t="s">
        <v>53</v>
      </c>
      <c r="H387" s="23">
        <v>39350</v>
      </c>
      <c r="I387" s="136">
        <v>23910</v>
      </c>
      <c r="J387" s="8" t="str">
        <f t="shared" si="13"/>
        <v>June</v>
      </c>
      <c r="K387" s="194">
        <v>3</v>
      </c>
      <c r="L387" s="8"/>
      <c r="M387" s="8"/>
      <c r="N387" s="8"/>
    </row>
    <row r="388" spans="1:14" ht="14.25" x14ac:dyDescent="0.45">
      <c r="A388" s="8" t="s">
        <v>440</v>
      </c>
      <c r="B388" s="191" t="s">
        <v>22</v>
      </c>
      <c r="C388" s="192">
        <v>666256488</v>
      </c>
      <c r="D388" s="193">
        <v>7168317543</v>
      </c>
      <c r="E388" s="136">
        <v>39384</v>
      </c>
      <c r="F388" s="23">
        <f t="shared" ca="1" si="12"/>
        <v>12</v>
      </c>
      <c r="G388" s="23" t="s">
        <v>38</v>
      </c>
      <c r="H388" s="23">
        <v>91403</v>
      </c>
      <c r="I388" s="136">
        <v>27042</v>
      </c>
      <c r="J388" s="8" t="str">
        <f t="shared" si="13"/>
        <v>January</v>
      </c>
      <c r="K388" s="194">
        <v>4</v>
      </c>
      <c r="L388" s="8"/>
      <c r="M388" s="8"/>
      <c r="N388" s="8"/>
    </row>
    <row r="389" spans="1:14" ht="14.25" x14ac:dyDescent="0.45">
      <c r="A389" s="8" t="s">
        <v>765</v>
      </c>
      <c r="B389" s="191" t="s">
        <v>22</v>
      </c>
      <c r="C389" s="192">
        <v>666592311</v>
      </c>
      <c r="D389" s="193">
        <v>8055057530</v>
      </c>
      <c r="E389" s="136">
        <v>43976</v>
      </c>
      <c r="F389" s="23">
        <f t="shared" ca="1" si="12"/>
        <v>0</v>
      </c>
      <c r="G389" s="23"/>
      <c r="H389" s="23">
        <v>51430</v>
      </c>
      <c r="I389" s="136">
        <v>29910</v>
      </c>
      <c r="J389" s="8" t="str">
        <f t="shared" si="13"/>
        <v>November</v>
      </c>
      <c r="K389" s="194">
        <v>3</v>
      </c>
      <c r="L389" s="8"/>
      <c r="M389" s="8"/>
      <c r="N389" s="8"/>
    </row>
    <row r="390" spans="1:14" ht="14.25" x14ac:dyDescent="0.45">
      <c r="A390" s="8" t="s">
        <v>709</v>
      </c>
      <c r="B390" s="191" t="s">
        <v>33</v>
      </c>
      <c r="C390" s="192">
        <v>369009468</v>
      </c>
      <c r="D390" s="193">
        <v>8154944945</v>
      </c>
      <c r="E390" s="136">
        <v>40703</v>
      </c>
      <c r="F390" s="23">
        <f t="shared" ca="1" si="12"/>
        <v>9</v>
      </c>
      <c r="G390" s="23" t="s">
        <v>23</v>
      </c>
      <c r="H390" s="23">
        <v>36630</v>
      </c>
      <c r="I390" s="136">
        <v>28988</v>
      </c>
      <c r="J390" s="8" t="str">
        <f t="shared" si="13"/>
        <v>May</v>
      </c>
      <c r="K390" s="194">
        <v>5</v>
      </c>
      <c r="L390" s="8"/>
      <c r="M390" s="8"/>
      <c r="N390" s="8"/>
    </row>
    <row r="391" spans="1:14" ht="14.25" x14ac:dyDescent="0.45">
      <c r="A391" s="8" t="s">
        <v>476</v>
      </c>
      <c r="B391" s="191" t="s">
        <v>33</v>
      </c>
      <c r="C391" s="192">
        <v>581004964</v>
      </c>
      <c r="D391" s="193">
        <v>7114752921</v>
      </c>
      <c r="E391" s="136">
        <v>41106</v>
      </c>
      <c r="F391" s="23">
        <f t="shared" ca="1" si="12"/>
        <v>8</v>
      </c>
      <c r="G391" s="23" t="s">
        <v>53</v>
      </c>
      <c r="H391" s="23">
        <v>32076</v>
      </c>
      <c r="I391" s="136">
        <v>27403</v>
      </c>
      <c r="J391" s="8" t="str">
        <f t="shared" si="13"/>
        <v>January</v>
      </c>
      <c r="K391" s="194">
        <v>3</v>
      </c>
      <c r="L391" s="8"/>
      <c r="M391" s="8"/>
      <c r="N391" s="8"/>
    </row>
    <row r="392" spans="1:14" ht="14.25" x14ac:dyDescent="0.45">
      <c r="A392" s="8" t="s">
        <v>477</v>
      </c>
      <c r="B392" s="191" t="s">
        <v>22</v>
      </c>
      <c r="C392" s="192">
        <v>666641039</v>
      </c>
      <c r="D392" s="193">
        <v>3154785979</v>
      </c>
      <c r="E392" s="136">
        <v>41624</v>
      </c>
      <c r="F392" s="23">
        <f t="shared" ca="1" si="12"/>
        <v>6</v>
      </c>
      <c r="G392" s="23" t="s">
        <v>42</v>
      </c>
      <c r="H392" s="23">
        <v>74087</v>
      </c>
      <c r="I392" s="136">
        <v>28227</v>
      </c>
      <c r="J392" s="8" t="str">
        <f t="shared" si="13"/>
        <v>April</v>
      </c>
      <c r="K392" s="194">
        <v>4</v>
      </c>
      <c r="L392" s="8"/>
      <c r="M392" s="8"/>
      <c r="N392" s="8"/>
    </row>
    <row r="393" spans="1:14" ht="14.25" x14ac:dyDescent="0.45">
      <c r="A393" s="8" t="s">
        <v>564</v>
      </c>
      <c r="B393" s="191" t="s">
        <v>28</v>
      </c>
      <c r="C393" s="192">
        <v>812530000</v>
      </c>
      <c r="D393" s="193">
        <v>7012064219</v>
      </c>
      <c r="E393" s="136">
        <v>41340</v>
      </c>
      <c r="F393" s="23">
        <f t="shared" ca="1" si="12"/>
        <v>7</v>
      </c>
      <c r="G393" s="23"/>
      <c r="H393" s="23">
        <v>25185</v>
      </c>
      <c r="I393" s="136">
        <v>24668</v>
      </c>
      <c r="J393" s="8" t="str">
        <f t="shared" si="13"/>
        <v>July</v>
      </c>
      <c r="K393" s="194">
        <v>2</v>
      </c>
      <c r="L393" s="8"/>
      <c r="M393" s="8"/>
      <c r="N393" s="8"/>
    </row>
    <row r="394" spans="1:14" ht="14.25" x14ac:dyDescent="0.45">
      <c r="A394" s="8" t="s">
        <v>304</v>
      </c>
      <c r="B394" s="191" t="s">
        <v>22</v>
      </c>
      <c r="C394" s="192">
        <v>597005077</v>
      </c>
      <c r="D394" s="193">
        <v>7136530760</v>
      </c>
      <c r="E394" s="136">
        <v>38743</v>
      </c>
      <c r="F394" s="23">
        <f t="shared" ca="1" si="12"/>
        <v>14</v>
      </c>
      <c r="G394" s="23"/>
      <c r="H394" s="23">
        <v>79503</v>
      </c>
      <c r="I394" s="136">
        <v>24111</v>
      </c>
      <c r="J394" s="8" t="str">
        <f t="shared" si="13"/>
        <v>January</v>
      </c>
      <c r="K394" s="194">
        <v>4</v>
      </c>
      <c r="L394" s="8"/>
      <c r="M394" s="8"/>
      <c r="N394" s="8"/>
    </row>
    <row r="395" spans="1:14" ht="14.25" x14ac:dyDescent="0.45">
      <c r="A395" s="8" t="s">
        <v>305</v>
      </c>
      <c r="B395" s="191" t="s">
        <v>33</v>
      </c>
      <c r="C395" s="192">
        <v>550640000</v>
      </c>
      <c r="D395" s="193">
        <v>5083123940</v>
      </c>
      <c r="E395" s="136">
        <v>39933</v>
      </c>
      <c r="F395" s="23">
        <f t="shared" ca="1" si="12"/>
        <v>11</v>
      </c>
      <c r="G395" s="23"/>
      <c r="H395" s="23">
        <v>31765</v>
      </c>
      <c r="I395" s="136">
        <v>27689</v>
      </c>
      <c r="J395" s="8" t="str">
        <f t="shared" si="13"/>
        <v>October</v>
      </c>
      <c r="K395" s="194">
        <v>3</v>
      </c>
      <c r="L395" s="8"/>
      <c r="M395" s="8"/>
      <c r="N395" s="8"/>
    </row>
    <row r="396" spans="1:14" ht="14.25" x14ac:dyDescent="0.45">
      <c r="A396" s="8" t="s">
        <v>201</v>
      </c>
      <c r="B396" s="191" t="s">
        <v>28</v>
      </c>
      <c r="C396" s="192">
        <v>193003753</v>
      </c>
      <c r="D396" s="193">
        <v>8101952821</v>
      </c>
      <c r="E396" s="136">
        <v>42394</v>
      </c>
      <c r="F396" s="23">
        <f t="shared" ca="1" si="12"/>
        <v>4</v>
      </c>
      <c r="G396" s="23" t="s">
        <v>53</v>
      </c>
      <c r="H396" s="23">
        <v>25765</v>
      </c>
      <c r="I396" s="136">
        <v>28844</v>
      </c>
      <c r="J396" s="8" t="str">
        <f t="shared" si="13"/>
        <v>December</v>
      </c>
      <c r="K396" s="194">
        <v>5</v>
      </c>
      <c r="L396" s="8"/>
      <c r="M396" s="8"/>
      <c r="N396" s="8"/>
    </row>
    <row r="397" spans="1:14" ht="14.25" x14ac:dyDescent="0.45">
      <c r="A397" s="8" t="s">
        <v>57</v>
      </c>
      <c r="B397" s="191" t="s">
        <v>29</v>
      </c>
      <c r="C397" s="192">
        <v>398007862</v>
      </c>
      <c r="D397" s="193">
        <v>7096802618</v>
      </c>
      <c r="E397" s="136">
        <v>39376</v>
      </c>
      <c r="F397" s="23">
        <f t="shared" ca="1" si="12"/>
        <v>12</v>
      </c>
      <c r="G397" s="23" t="s">
        <v>53</v>
      </c>
      <c r="H397" s="23">
        <v>15626</v>
      </c>
      <c r="I397" s="136">
        <v>22468</v>
      </c>
      <c r="J397" s="8" t="str">
        <f t="shared" si="13"/>
        <v>July</v>
      </c>
      <c r="K397" s="194">
        <v>5</v>
      </c>
      <c r="L397" s="8"/>
      <c r="M397" s="8"/>
      <c r="N397" s="8"/>
    </row>
    <row r="398" spans="1:14" ht="14.25" x14ac:dyDescent="0.45">
      <c r="A398" s="8" t="s">
        <v>306</v>
      </c>
      <c r="B398" s="191" t="s">
        <v>22</v>
      </c>
      <c r="C398" s="192">
        <v>755880000</v>
      </c>
      <c r="D398" s="193">
        <v>2023327522</v>
      </c>
      <c r="E398" s="136">
        <v>40000</v>
      </c>
      <c r="F398" s="23">
        <f t="shared" ca="1" si="12"/>
        <v>11</v>
      </c>
      <c r="G398" s="23"/>
      <c r="H398" s="23">
        <v>82771</v>
      </c>
      <c r="I398" s="136">
        <v>24629</v>
      </c>
      <c r="J398" s="8" t="str">
        <f t="shared" si="13"/>
        <v>June</v>
      </c>
      <c r="K398" s="194">
        <v>3</v>
      </c>
      <c r="L398" s="8"/>
      <c r="M398" s="8"/>
      <c r="N398" s="8"/>
    </row>
    <row r="399" spans="1:14" ht="14.25" x14ac:dyDescent="0.45">
      <c r="A399" s="8" t="s">
        <v>172</v>
      </c>
      <c r="B399" s="191" t="s">
        <v>33</v>
      </c>
      <c r="C399" s="192">
        <v>238300000</v>
      </c>
      <c r="D399" s="193">
        <v>7183708610</v>
      </c>
      <c r="E399" s="136">
        <v>36518</v>
      </c>
      <c r="F399" s="23">
        <f t="shared" ca="1" si="12"/>
        <v>20</v>
      </c>
      <c r="G399" s="23" t="s">
        <v>23</v>
      </c>
      <c r="H399" s="23">
        <v>54585</v>
      </c>
      <c r="I399" s="136">
        <v>26076</v>
      </c>
      <c r="J399" s="8" t="str">
        <f t="shared" si="13"/>
        <v>May</v>
      </c>
      <c r="K399" s="194">
        <v>5</v>
      </c>
      <c r="L399" s="8"/>
      <c r="M399" s="8"/>
      <c r="N399" s="8"/>
    </row>
    <row r="400" spans="1:14" ht="14.25" x14ac:dyDescent="0.45">
      <c r="A400" s="8" t="s">
        <v>409</v>
      </c>
      <c r="B400" s="191" t="s">
        <v>22</v>
      </c>
      <c r="C400" s="192">
        <v>992009725</v>
      </c>
      <c r="D400" s="193">
        <v>8186593848</v>
      </c>
      <c r="E400" s="136">
        <v>37456</v>
      </c>
      <c r="F400" s="23">
        <f t="shared" ca="1" si="12"/>
        <v>18</v>
      </c>
      <c r="G400" s="23" t="s">
        <v>23</v>
      </c>
      <c r="H400" s="23">
        <v>89109</v>
      </c>
      <c r="I400" s="136">
        <v>23932</v>
      </c>
      <c r="J400" s="8" t="str">
        <f t="shared" si="13"/>
        <v>July</v>
      </c>
      <c r="K400" s="194">
        <v>4</v>
      </c>
      <c r="L400" s="8"/>
      <c r="M400" s="8"/>
      <c r="N400" s="8"/>
    </row>
    <row r="401" spans="1:14" ht="14.25" x14ac:dyDescent="0.45">
      <c r="A401" s="8" t="s">
        <v>58</v>
      </c>
      <c r="B401" s="191" t="s">
        <v>33</v>
      </c>
      <c r="C401" s="192">
        <v>499600000</v>
      </c>
      <c r="D401" s="193">
        <v>4115750692</v>
      </c>
      <c r="E401" s="136">
        <v>37774</v>
      </c>
      <c r="F401" s="23">
        <f t="shared" ca="1" si="12"/>
        <v>17</v>
      </c>
      <c r="G401" s="23"/>
      <c r="H401" s="23">
        <v>42704</v>
      </c>
      <c r="I401" s="136">
        <v>22863</v>
      </c>
      <c r="J401" s="8" t="str">
        <f t="shared" si="13"/>
        <v>August</v>
      </c>
      <c r="K401" s="194">
        <v>1</v>
      </c>
      <c r="L401" s="8"/>
      <c r="M401" s="8"/>
      <c r="N401" s="8"/>
    </row>
    <row r="402" spans="1:14" ht="14.25" x14ac:dyDescent="0.45">
      <c r="A402" s="8" t="s">
        <v>202</v>
      </c>
      <c r="B402" s="191" t="s">
        <v>33</v>
      </c>
      <c r="C402" s="192">
        <v>851330000</v>
      </c>
      <c r="D402" s="193">
        <v>6042729524</v>
      </c>
      <c r="E402" s="136">
        <v>36681</v>
      </c>
      <c r="F402" s="23">
        <f t="shared" ca="1" si="12"/>
        <v>20</v>
      </c>
      <c r="G402" s="23" t="s">
        <v>23</v>
      </c>
      <c r="H402" s="23">
        <v>63981</v>
      </c>
      <c r="I402" s="136">
        <v>21903</v>
      </c>
      <c r="J402" s="8" t="str">
        <f t="shared" si="13"/>
        <v>December</v>
      </c>
      <c r="K402" s="194">
        <v>1</v>
      </c>
      <c r="L402" s="8"/>
      <c r="M402" s="8"/>
      <c r="N402" s="8"/>
    </row>
    <row r="403" spans="1:14" ht="14.25" x14ac:dyDescent="0.45">
      <c r="A403" s="8" t="s">
        <v>641</v>
      </c>
      <c r="B403" s="191" t="s">
        <v>28</v>
      </c>
      <c r="C403" s="192">
        <v>188003316</v>
      </c>
      <c r="D403" s="193">
        <v>7095402828</v>
      </c>
      <c r="E403" s="136">
        <v>43829</v>
      </c>
      <c r="F403" s="23">
        <f t="shared" ca="1" si="12"/>
        <v>0</v>
      </c>
      <c r="G403" s="23" t="s">
        <v>55</v>
      </c>
      <c r="H403" s="23">
        <v>25238</v>
      </c>
      <c r="I403" s="136">
        <v>27051</v>
      </c>
      <c r="J403" s="8" t="str">
        <f t="shared" si="13"/>
        <v>January</v>
      </c>
      <c r="K403" s="194">
        <v>2</v>
      </c>
      <c r="L403" s="8"/>
      <c r="M403" s="8"/>
      <c r="N403" s="8"/>
    </row>
    <row r="404" spans="1:14" ht="14.25" x14ac:dyDescent="0.45">
      <c r="A404" s="8" t="s">
        <v>478</v>
      </c>
      <c r="B404" s="191" t="s">
        <v>22</v>
      </c>
      <c r="C404" s="192">
        <v>666720142</v>
      </c>
      <c r="D404" s="193">
        <v>3066648050</v>
      </c>
      <c r="E404" s="136">
        <v>40700</v>
      </c>
      <c r="F404" s="23">
        <f t="shared" ca="1" si="12"/>
        <v>9</v>
      </c>
      <c r="G404" s="23" t="s">
        <v>23</v>
      </c>
      <c r="H404" s="23">
        <v>80096</v>
      </c>
      <c r="I404" s="136">
        <v>26568</v>
      </c>
      <c r="J404" s="8" t="str">
        <f t="shared" si="13"/>
        <v>September</v>
      </c>
      <c r="K404" s="194">
        <v>4</v>
      </c>
      <c r="L404" s="8"/>
      <c r="M404" s="8"/>
      <c r="N404" s="8"/>
    </row>
    <row r="405" spans="1:14" ht="14.25" x14ac:dyDescent="0.45">
      <c r="A405" s="8" t="s">
        <v>115</v>
      </c>
      <c r="B405" s="191" t="s">
        <v>28</v>
      </c>
      <c r="C405" s="192">
        <v>945009984</v>
      </c>
      <c r="D405" s="193">
        <v>2092257469</v>
      </c>
      <c r="E405" s="136">
        <v>42831</v>
      </c>
      <c r="F405" s="23">
        <f t="shared" ca="1" si="12"/>
        <v>3</v>
      </c>
      <c r="G405" s="23" t="s">
        <v>55</v>
      </c>
      <c r="H405" s="23">
        <v>36106</v>
      </c>
      <c r="I405" s="136">
        <v>30429</v>
      </c>
      <c r="J405" s="8" t="str">
        <f t="shared" si="13"/>
        <v>April</v>
      </c>
      <c r="K405" s="194">
        <v>5</v>
      </c>
      <c r="L405" s="8"/>
      <c r="M405" s="8"/>
      <c r="N405" s="8"/>
    </row>
    <row r="406" spans="1:14" ht="14.25" x14ac:dyDescent="0.45">
      <c r="A406" s="8" t="s">
        <v>710</v>
      </c>
      <c r="B406" s="191" t="s">
        <v>33</v>
      </c>
      <c r="C406" s="192">
        <v>666207852</v>
      </c>
      <c r="D406" s="193">
        <v>7191162663</v>
      </c>
      <c r="E406" s="136">
        <v>37016</v>
      </c>
      <c r="F406" s="23">
        <f t="shared" ca="1" si="12"/>
        <v>19</v>
      </c>
      <c r="G406" s="23" t="s">
        <v>53</v>
      </c>
      <c r="H406" s="23">
        <v>55343</v>
      </c>
      <c r="I406" s="136">
        <v>22079</v>
      </c>
      <c r="J406" s="8" t="str">
        <f t="shared" si="13"/>
        <v>June</v>
      </c>
      <c r="K406" s="194">
        <v>1</v>
      </c>
      <c r="L406" s="8"/>
      <c r="M406" s="8"/>
      <c r="N406" s="8"/>
    </row>
    <row r="407" spans="1:14" ht="14.25" x14ac:dyDescent="0.45">
      <c r="A407" s="8" t="s">
        <v>307</v>
      </c>
      <c r="B407" s="191" t="s">
        <v>33</v>
      </c>
      <c r="C407" s="192">
        <v>666341259</v>
      </c>
      <c r="D407" s="193">
        <v>3156611281</v>
      </c>
      <c r="E407" s="136">
        <v>40749</v>
      </c>
      <c r="F407" s="23">
        <f t="shared" ca="1" si="12"/>
        <v>9</v>
      </c>
      <c r="G407" s="23"/>
      <c r="H407" s="23">
        <v>68693</v>
      </c>
      <c r="I407" s="136">
        <v>29284</v>
      </c>
      <c r="J407" s="8" t="str">
        <f t="shared" si="13"/>
        <v>March</v>
      </c>
      <c r="K407" s="194">
        <v>4</v>
      </c>
      <c r="L407" s="8"/>
      <c r="M407" s="8"/>
      <c r="N407" s="8"/>
    </row>
    <row r="408" spans="1:14" ht="14.25" x14ac:dyDescent="0.45">
      <c r="A408" s="8" t="s">
        <v>32</v>
      </c>
      <c r="B408" s="191" t="s">
        <v>22</v>
      </c>
      <c r="C408" s="192">
        <v>244680000</v>
      </c>
      <c r="D408" s="193">
        <v>2074936058</v>
      </c>
      <c r="E408" s="136">
        <v>39390</v>
      </c>
      <c r="F408" s="23">
        <f t="shared" ca="1" si="12"/>
        <v>12</v>
      </c>
      <c r="G408" s="23" t="s">
        <v>23</v>
      </c>
      <c r="H408" s="23">
        <v>88281</v>
      </c>
      <c r="I408" s="136">
        <v>27243</v>
      </c>
      <c r="J408" s="8" t="str">
        <f t="shared" si="13"/>
        <v>August</v>
      </c>
      <c r="K408" s="194">
        <v>1</v>
      </c>
      <c r="L408" s="8"/>
      <c r="M408" s="8"/>
      <c r="N408" s="8"/>
    </row>
    <row r="409" spans="1:14" ht="14.25" x14ac:dyDescent="0.45">
      <c r="A409" s="8" t="s">
        <v>308</v>
      </c>
      <c r="B409" s="191" t="s">
        <v>22</v>
      </c>
      <c r="C409" s="192">
        <v>554002101</v>
      </c>
      <c r="D409" s="193">
        <v>7162140101</v>
      </c>
      <c r="E409" s="136">
        <v>38550</v>
      </c>
      <c r="F409" s="23">
        <f t="shared" ca="1" si="12"/>
        <v>15</v>
      </c>
      <c r="G409" s="23" t="s">
        <v>23</v>
      </c>
      <c r="H409" s="23">
        <v>86536</v>
      </c>
      <c r="I409" s="136">
        <v>27921</v>
      </c>
      <c r="J409" s="8" t="str">
        <f t="shared" si="13"/>
        <v>June</v>
      </c>
      <c r="K409" s="194">
        <v>4</v>
      </c>
      <c r="L409" s="8"/>
      <c r="M409" s="8"/>
      <c r="N409" s="8"/>
    </row>
    <row r="410" spans="1:14" ht="14.25" x14ac:dyDescent="0.45">
      <c r="A410" s="8" t="s">
        <v>410</v>
      </c>
      <c r="B410" s="191" t="s">
        <v>29</v>
      </c>
      <c r="C410" s="192">
        <v>666752295</v>
      </c>
      <c r="D410" s="193">
        <v>9014794769</v>
      </c>
      <c r="E410" s="136">
        <v>37306</v>
      </c>
      <c r="F410" s="23">
        <f t="shared" ca="1" si="12"/>
        <v>18</v>
      </c>
      <c r="G410" s="23" t="s">
        <v>23</v>
      </c>
      <c r="H410" s="23">
        <v>15270</v>
      </c>
      <c r="I410" s="136">
        <v>25755</v>
      </c>
      <c r="J410" s="8" t="str">
        <f t="shared" si="13"/>
        <v>July</v>
      </c>
      <c r="K410" s="194">
        <v>3</v>
      </c>
      <c r="L410" s="8"/>
      <c r="M410" s="8"/>
      <c r="N410" s="8"/>
    </row>
    <row r="411" spans="1:14" ht="14.25" x14ac:dyDescent="0.45">
      <c r="A411" s="8" t="s">
        <v>565</v>
      </c>
      <c r="B411" s="191" t="s">
        <v>22</v>
      </c>
      <c r="C411" s="192">
        <v>978004111</v>
      </c>
      <c r="D411" s="193">
        <v>7067469217</v>
      </c>
      <c r="E411" s="136">
        <v>37450</v>
      </c>
      <c r="F411" s="23">
        <f t="shared" ca="1" si="12"/>
        <v>18</v>
      </c>
      <c r="G411" s="23" t="s">
        <v>23</v>
      </c>
      <c r="H411" s="23">
        <v>21252</v>
      </c>
      <c r="I411" s="136">
        <v>21088</v>
      </c>
      <c r="J411" s="8" t="str">
        <f t="shared" si="13"/>
        <v>September</v>
      </c>
      <c r="K411" s="194">
        <v>2</v>
      </c>
      <c r="L411" s="8"/>
      <c r="M411" s="8"/>
      <c r="N411" s="8"/>
    </row>
    <row r="412" spans="1:14" ht="14.25" x14ac:dyDescent="0.45">
      <c r="A412" s="8" t="s">
        <v>505</v>
      </c>
      <c r="B412" s="191" t="s">
        <v>22</v>
      </c>
      <c r="C412" s="192">
        <v>614009524</v>
      </c>
      <c r="D412" s="193">
        <v>9001462245</v>
      </c>
      <c r="E412" s="136">
        <v>43079</v>
      </c>
      <c r="F412" s="23">
        <f t="shared" ca="1" si="12"/>
        <v>2</v>
      </c>
      <c r="G412" s="23"/>
      <c r="H412" s="23">
        <v>69641</v>
      </c>
      <c r="I412" s="136">
        <v>32438</v>
      </c>
      <c r="J412" s="8" t="str">
        <f t="shared" si="13"/>
        <v>October</v>
      </c>
      <c r="K412" s="194">
        <v>3</v>
      </c>
      <c r="L412" s="8"/>
      <c r="M412" s="8"/>
      <c r="N412" s="8"/>
    </row>
    <row r="413" spans="1:14" ht="14.25" x14ac:dyDescent="0.45">
      <c r="A413" s="8" t="s">
        <v>203</v>
      </c>
      <c r="B413" s="191" t="s">
        <v>22</v>
      </c>
      <c r="C413" s="192">
        <v>897002412</v>
      </c>
      <c r="D413" s="193">
        <v>3042872439</v>
      </c>
      <c r="E413" s="136">
        <v>43706</v>
      </c>
      <c r="F413" s="23">
        <f t="shared" ca="1" si="12"/>
        <v>0</v>
      </c>
      <c r="G413" s="23"/>
      <c r="H413" s="23">
        <v>79689</v>
      </c>
      <c r="I413" s="136">
        <v>28368</v>
      </c>
      <c r="J413" s="8" t="str">
        <f t="shared" si="13"/>
        <v>August</v>
      </c>
      <c r="K413" s="194">
        <v>4</v>
      </c>
      <c r="L413" s="8"/>
      <c r="M413" s="8"/>
      <c r="N413" s="8"/>
    </row>
    <row r="414" spans="1:14" ht="14.25" x14ac:dyDescent="0.45">
      <c r="A414" s="8" t="s">
        <v>309</v>
      </c>
      <c r="B414" s="191" t="s">
        <v>22</v>
      </c>
      <c r="C414" s="192">
        <v>567350000</v>
      </c>
      <c r="D414" s="193">
        <v>2074733288</v>
      </c>
      <c r="E414" s="136">
        <v>36753</v>
      </c>
      <c r="F414" s="23">
        <f t="shared" ca="1" si="12"/>
        <v>19</v>
      </c>
      <c r="G414" s="23" t="s">
        <v>38</v>
      </c>
      <c r="H414" s="23">
        <v>62404</v>
      </c>
      <c r="I414" s="136">
        <v>24536</v>
      </c>
      <c r="J414" s="8" t="str">
        <f t="shared" si="13"/>
        <v>March</v>
      </c>
      <c r="K414" s="194">
        <v>5</v>
      </c>
      <c r="L414" s="8"/>
      <c r="M414" s="8"/>
      <c r="N414" s="8"/>
    </row>
    <row r="415" spans="1:14" ht="14.25" x14ac:dyDescent="0.45">
      <c r="A415" s="8" t="s">
        <v>788</v>
      </c>
      <c r="B415" s="191" t="s">
        <v>22</v>
      </c>
      <c r="C415" s="192">
        <v>590006350</v>
      </c>
      <c r="D415" s="193">
        <v>6156739978</v>
      </c>
      <c r="E415" s="136">
        <v>38657</v>
      </c>
      <c r="F415" s="23">
        <f t="shared" ca="1" si="12"/>
        <v>14</v>
      </c>
      <c r="G415" s="23" t="s">
        <v>23</v>
      </c>
      <c r="H415" s="23">
        <v>37557</v>
      </c>
      <c r="I415" s="136">
        <v>22030</v>
      </c>
      <c r="J415" s="8" t="str">
        <f t="shared" si="13"/>
        <v>April</v>
      </c>
      <c r="K415" s="194">
        <v>4</v>
      </c>
      <c r="L415" s="8"/>
      <c r="M415" s="8"/>
      <c r="N415" s="8"/>
    </row>
    <row r="416" spans="1:14" ht="14.25" x14ac:dyDescent="0.45">
      <c r="A416" s="8" t="s">
        <v>642</v>
      </c>
      <c r="B416" s="191" t="s">
        <v>29</v>
      </c>
      <c r="C416" s="192">
        <v>666605391</v>
      </c>
      <c r="D416" s="193">
        <v>6098211050</v>
      </c>
      <c r="E416" s="136">
        <v>39593</v>
      </c>
      <c r="F416" s="23">
        <f t="shared" ca="1" si="12"/>
        <v>12</v>
      </c>
      <c r="G416" s="23"/>
      <c r="H416" s="23">
        <v>16826</v>
      </c>
      <c r="I416" s="136">
        <v>23652</v>
      </c>
      <c r="J416" s="8" t="str">
        <f t="shared" si="13"/>
        <v>October</v>
      </c>
      <c r="K416" s="194">
        <v>5</v>
      </c>
      <c r="L416" s="8"/>
      <c r="M416" s="8"/>
      <c r="N416" s="8"/>
    </row>
    <row r="417" spans="1:14" ht="14.25" x14ac:dyDescent="0.45">
      <c r="A417" s="8" t="s">
        <v>643</v>
      </c>
      <c r="B417" s="191" t="s">
        <v>28</v>
      </c>
      <c r="C417" s="192">
        <v>260002917</v>
      </c>
      <c r="D417" s="193">
        <v>7063431009</v>
      </c>
      <c r="E417" s="136">
        <v>40236</v>
      </c>
      <c r="F417" s="23">
        <f t="shared" ca="1" si="12"/>
        <v>10</v>
      </c>
      <c r="G417" s="23" t="s">
        <v>23</v>
      </c>
      <c r="H417" s="23">
        <v>29316</v>
      </c>
      <c r="I417" s="136">
        <v>27214</v>
      </c>
      <c r="J417" s="8" t="str">
        <f t="shared" si="13"/>
        <v>July</v>
      </c>
      <c r="K417" s="194">
        <v>5</v>
      </c>
      <c r="L417" s="8"/>
      <c r="M417" s="8"/>
      <c r="N417" s="8"/>
    </row>
    <row r="418" spans="1:14" ht="14.25" x14ac:dyDescent="0.45">
      <c r="A418" s="8" t="s">
        <v>411</v>
      </c>
      <c r="B418" s="191" t="s">
        <v>22</v>
      </c>
      <c r="C418" s="192">
        <v>129009619</v>
      </c>
      <c r="D418" s="193">
        <v>7035617115</v>
      </c>
      <c r="E418" s="136">
        <v>36530</v>
      </c>
      <c r="F418" s="23">
        <f t="shared" ca="1" si="12"/>
        <v>20</v>
      </c>
      <c r="G418" s="23"/>
      <c r="H418" s="23">
        <v>45971</v>
      </c>
      <c r="I418" s="136">
        <v>20028</v>
      </c>
      <c r="J418" s="8" t="str">
        <f t="shared" si="13"/>
        <v>October</v>
      </c>
      <c r="K418" s="194">
        <v>4</v>
      </c>
      <c r="L418" s="8"/>
      <c r="M418" s="8"/>
      <c r="N418" s="8"/>
    </row>
    <row r="419" spans="1:14" ht="14.25" x14ac:dyDescent="0.45">
      <c r="A419" s="8" t="s">
        <v>566</v>
      </c>
      <c r="B419" s="191" t="s">
        <v>33</v>
      </c>
      <c r="C419" s="192">
        <v>200650000</v>
      </c>
      <c r="D419" s="193">
        <v>7055255121</v>
      </c>
      <c r="E419" s="136">
        <v>39710</v>
      </c>
      <c r="F419" s="23">
        <f t="shared" ca="1" si="12"/>
        <v>11</v>
      </c>
      <c r="G419" s="23" t="s">
        <v>55</v>
      </c>
      <c r="H419" s="23">
        <v>37443</v>
      </c>
      <c r="I419" s="136">
        <v>26624</v>
      </c>
      <c r="J419" s="8" t="str">
        <f t="shared" si="13"/>
        <v>November</v>
      </c>
      <c r="K419" s="194">
        <v>5</v>
      </c>
      <c r="L419" s="8"/>
      <c r="M419" s="8"/>
      <c r="N419" s="8"/>
    </row>
    <row r="420" spans="1:14" ht="14.25" x14ac:dyDescent="0.45">
      <c r="A420" s="8" t="s">
        <v>310</v>
      </c>
      <c r="B420" s="191" t="s">
        <v>22</v>
      </c>
      <c r="C420" s="192">
        <v>666866956</v>
      </c>
      <c r="D420" s="193">
        <v>3073441810</v>
      </c>
      <c r="E420" s="136">
        <v>42170</v>
      </c>
      <c r="F420" s="23">
        <f t="shared" ca="1" si="12"/>
        <v>5</v>
      </c>
      <c r="G420" s="23"/>
      <c r="H420" s="23">
        <v>83218</v>
      </c>
      <c r="I420" s="136">
        <v>26202</v>
      </c>
      <c r="J420" s="8" t="str">
        <f t="shared" si="13"/>
        <v>September</v>
      </c>
      <c r="K420" s="194">
        <v>4</v>
      </c>
      <c r="L420" s="8"/>
      <c r="M420" s="8"/>
      <c r="N420" s="8"/>
    </row>
    <row r="421" spans="1:14" ht="14.25" x14ac:dyDescent="0.45">
      <c r="A421" s="8" t="s">
        <v>567</v>
      </c>
      <c r="B421" s="191" t="s">
        <v>22</v>
      </c>
      <c r="C421" s="192">
        <v>587006737</v>
      </c>
      <c r="D421" s="193">
        <v>7086088101</v>
      </c>
      <c r="E421" s="136">
        <v>43734</v>
      </c>
      <c r="F421" s="23">
        <f t="shared" ca="1" si="12"/>
        <v>0</v>
      </c>
      <c r="G421" s="23" t="s">
        <v>38</v>
      </c>
      <c r="H421" s="23">
        <v>83226</v>
      </c>
      <c r="I421" s="136">
        <v>31801</v>
      </c>
      <c r="J421" s="8" t="str">
        <f t="shared" si="13"/>
        <v>January</v>
      </c>
      <c r="K421" s="194">
        <v>4</v>
      </c>
      <c r="L421" s="8"/>
      <c r="M421" s="8"/>
      <c r="N421" s="8"/>
    </row>
    <row r="422" spans="1:14" ht="14.25" x14ac:dyDescent="0.45">
      <c r="A422" s="8" t="s">
        <v>311</v>
      </c>
      <c r="B422" s="191" t="s">
        <v>33</v>
      </c>
      <c r="C422" s="192">
        <v>435006797</v>
      </c>
      <c r="D422" s="193">
        <v>2078444054</v>
      </c>
      <c r="E422" s="136">
        <v>39198</v>
      </c>
      <c r="F422" s="23">
        <f t="shared" ca="1" si="12"/>
        <v>13</v>
      </c>
      <c r="G422" s="23"/>
      <c r="H422" s="23">
        <v>47324</v>
      </c>
      <c r="I422" s="136">
        <v>27498</v>
      </c>
      <c r="J422" s="8" t="str">
        <f t="shared" si="13"/>
        <v>April</v>
      </c>
      <c r="K422" s="194">
        <v>3</v>
      </c>
      <c r="L422" s="8"/>
      <c r="M422" s="8"/>
      <c r="N422" s="8"/>
    </row>
    <row r="423" spans="1:14" ht="14.25" x14ac:dyDescent="0.45">
      <c r="A423" s="8" t="s">
        <v>781</v>
      </c>
      <c r="B423" s="191" t="s">
        <v>22</v>
      </c>
      <c r="C423" s="192">
        <v>668001910</v>
      </c>
      <c r="D423" s="193">
        <v>4133909820</v>
      </c>
      <c r="E423" s="136">
        <v>38208</v>
      </c>
      <c r="F423" s="23">
        <f t="shared" ca="1" si="12"/>
        <v>15</v>
      </c>
      <c r="G423" s="23"/>
      <c r="H423" s="23">
        <v>57289</v>
      </c>
      <c r="I423" s="136">
        <v>23346</v>
      </c>
      <c r="J423" s="8" t="str">
        <f t="shared" si="13"/>
        <v>December</v>
      </c>
      <c r="K423" s="194">
        <v>5</v>
      </c>
      <c r="L423" s="8"/>
      <c r="M423" s="8"/>
      <c r="N423" s="8"/>
    </row>
    <row r="424" spans="1:14" ht="14.25" x14ac:dyDescent="0.45">
      <c r="A424" s="8" t="s">
        <v>506</v>
      </c>
      <c r="B424" s="191" t="s">
        <v>29</v>
      </c>
      <c r="C424" s="192">
        <v>649001267</v>
      </c>
      <c r="D424" s="193">
        <v>7016101454</v>
      </c>
      <c r="E424" s="136">
        <v>39762</v>
      </c>
      <c r="F424" s="23">
        <f t="shared" ca="1" si="12"/>
        <v>11</v>
      </c>
      <c r="G424" s="23" t="s">
        <v>53</v>
      </c>
      <c r="H424" s="23">
        <v>30700</v>
      </c>
      <c r="I424" s="136">
        <v>27509</v>
      </c>
      <c r="J424" s="8" t="str">
        <f t="shared" si="13"/>
        <v>April</v>
      </c>
      <c r="K424" s="194">
        <v>5</v>
      </c>
      <c r="L424" s="8"/>
      <c r="M424" s="8"/>
      <c r="N424" s="8"/>
    </row>
    <row r="425" spans="1:14" ht="14.25" x14ac:dyDescent="0.45">
      <c r="A425" s="8" t="s">
        <v>789</v>
      </c>
      <c r="B425" s="191" t="s">
        <v>22</v>
      </c>
      <c r="C425" s="192">
        <v>236007529</v>
      </c>
      <c r="D425" s="193">
        <v>5026391402</v>
      </c>
      <c r="E425" s="136">
        <v>42751</v>
      </c>
      <c r="F425" s="23">
        <f t="shared" ca="1" si="12"/>
        <v>3</v>
      </c>
      <c r="G425" s="23" t="s">
        <v>53</v>
      </c>
      <c r="H425" s="23">
        <v>82980</v>
      </c>
      <c r="I425" s="136">
        <v>28133</v>
      </c>
      <c r="J425" s="8" t="str">
        <f t="shared" si="13"/>
        <v>January</v>
      </c>
      <c r="K425" s="194">
        <v>4</v>
      </c>
      <c r="L425" s="8"/>
      <c r="M425" s="8"/>
      <c r="N425" s="8"/>
    </row>
    <row r="426" spans="1:14" ht="14.25" x14ac:dyDescent="0.45">
      <c r="A426" s="8" t="s">
        <v>412</v>
      </c>
      <c r="B426" s="191" t="s">
        <v>22</v>
      </c>
      <c r="C426" s="192">
        <v>666388766</v>
      </c>
      <c r="D426" s="193">
        <v>3046026842</v>
      </c>
      <c r="E426" s="136">
        <v>38429</v>
      </c>
      <c r="F426" s="23">
        <f t="shared" ca="1" si="12"/>
        <v>15</v>
      </c>
      <c r="G426" s="23" t="s">
        <v>53</v>
      </c>
      <c r="H426" s="23">
        <v>33176</v>
      </c>
      <c r="I426" s="136">
        <v>23362</v>
      </c>
      <c r="J426" s="8" t="str">
        <f t="shared" si="13"/>
        <v>December</v>
      </c>
      <c r="K426" s="194">
        <v>5</v>
      </c>
      <c r="L426" s="8"/>
      <c r="M426" s="8"/>
      <c r="N426" s="8"/>
    </row>
    <row r="427" spans="1:14" ht="14.25" x14ac:dyDescent="0.45">
      <c r="A427" s="8" t="s">
        <v>790</v>
      </c>
      <c r="B427" s="191" t="s">
        <v>22</v>
      </c>
      <c r="C427" s="192">
        <v>174002970</v>
      </c>
      <c r="D427" s="193">
        <v>4035866887</v>
      </c>
      <c r="E427" s="136">
        <v>43118</v>
      </c>
      <c r="F427" s="23">
        <f t="shared" ca="1" si="12"/>
        <v>2</v>
      </c>
      <c r="G427" s="23"/>
      <c r="H427" s="23">
        <v>87118</v>
      </c>
      <c r="I427" s="136">
        <v>30035</v>
      </c>
      <c r="J427" s="8" t="str">
        <f t="shared" si="13"/>
        <v>March</v>
      </c>
      <c r="K427" s="194">
        <v>5</v>
      </c>
      <c r="L427" s="8"/>
      <c r="M427" s="8"/>
      <c r="N427" s="8"/>
    </row>
    <row r="428" spans="1:14" ht="14.25" x14ac:dyDescent="0.45">
      <c r="A428" s="8" t="s">
        <v>204</v>
      </c>
      <c r="B428" s="191" t="s">
        <v>22</v>
      </c>
      <c r="C428" s="192">
        <v>666807744</v>
      </c>
      <c r="D428" s="193">
        <v>8164626281</v>
      </c>
      <c r="E428" s="136">
        <v>39412</v>
      </c>
      <c r="F428" s="23">
        <f t="shared" ca="1" si="12"/>
        <v>12</v>
      </c>
      <c r="G428" s="23" t="s">
        <v>55</v>
      </c>
      <c r="H428" s="23">
        <v>90671</v>
      </c>
      <c r="I428" s="136">
        <v>27314</v>
      </c>
      <c r="J428" s="8" t="str">
        <f t="shared" si="13"/>
        <v>October</v>
      </c>
      <c r="K428" s="194">
        <v>1</v>
      </c>
      <c r="L428" s="8"/>
      <c r="M428" s="8"/>
      <c r="N428" s="8"/>
    </row>
    <row r="429" spans="1:14" ht="14.25" x14ac:dyDescent="0.45">
      <c r="A429" s="8" t="s">
        <v>568</v>
      </c>
      <c r="B429" s="191" t="s">
        <v>22</v>
      </c>
      <c r="C429" s="192">
        <v>666326745</v>
      </c>
      <c r="D429" s="193">
        <v>9197560634</v>
      </c>
      <c r="E429" s="136">
        <v>38991</v>
      </c>
      <c r="F429" s="23">
        <f t="shared" ca="1" si="12"/>
        <v>13</v>
      </c>
      <c r="G429" s="23" t="s">
        <v>23</v>
      </c>
      <c r="H429" s="23">
        <v>73249</v>
      </c>
      <c r="I429" s="136">
        <v>23597</v>
      </c>
      <c r="J429" s="8" t="str">
        <f t="shared" si="13"/>
        <v>August</v>
      </c>
      <c r="K429" s="194">
        <v>1</v>
      </c>
      <c r="L429" s="8"/>
      <c r="M429" s="8"/>
      <c r="N429" s="8"/>
    </row>
    <row r="430" spans="1:14" ht="14.25" x14ac:dyDescent="0.45">
      <c r="A430" s="8" t="s">
        <v>312</v>
      </c>
      <c r="B430" s="191" t="s">
        <v>22</v>
      </c>
      <c r="C430" s="192">
        <v>454140000</v>
      </c>
      <c r="D430" s="193">
        <v>7094743535</v>
      </c>
      <c r="E430" s="136">
        <v>38597</v>
      </c>
      <c r="F430" s="23">
        <f t="shared" ca="1" si="12"/>
        <v>14</v>
      </c>
      <c r="G430" s="23"/>
      <c r="H430" s="23">
        <v>85486</v>
      </c>
      <c r="I430" s="136">
        <v>26686</v>
      </c>
      <c r="J430" s="8" t="str">
        <f t="shared" si="13"/>
        <v>January</v>
      </c>
      <c r="K430" s="194">
        <v>2</v>
      </c>
      <c r="L430" s="8"/>
      <c r="M430" s="8"/>
      <c r="N430" s="8"/>
    </row>
    <row r="431" spans="1:14" ht="14.25" x14ac:dyDescent="0.45">
      <c r="A431" s="8" t="s">
        <v>644</v>
      </c>
      <c r="B431" s="191" t="s">
        <v>22</v>
      </c>
      <c r="C431" s="192">
        <v>702002111</v>
      </c>
      <c r="D431" s="193">
        <v>7197682821</v>
      </c>
      <c r="E431" s="136">
        <v>38415</v>
      </c>
      <c r="F431" s="23">
        <f t="shared" ca="1" si="12"/>
        <v>15</v>
      </c>
      <c r="G431" s="23"/>
      <c r="H431" s="23">
        <v>78292</v>
      </c>
      <c r="I431" s="136">
        <v>22439</v>
      </c>
      <c r="J431" s="8" t="str">
        <f t="shared" si="13"/>
        <v>June</v>
      </c>
      <c r="K431" s="194">
        <v>2</v>
      </c>
      <c r="L431" s="8"/>
      <c r="M431" s="8"/>
      <c r="N431" s="8"/>
    </row>
    <row r="432" spans="1:14" ht="14.25" x14ac:dyDescent="0.45">
      <c r="A432" s="8" t="s">
        <v>569</v>
      </c>
      <c r="B432" s="191" t="s">
        <v>28</v>
      </c>
      <c r="C432" s="192">
        <v>514003789</v>
      </c>
      <c r="D432" s="193">
        <v>8165717431</v>
      </c>
      <c r="E432" s="136">
        <v>40700</v>
      </c>
      <c r="F432" s="23">
        <f t="shared" ca="1" si="12"/>
        <v>9</v>
      </c>
      <c r="G432" s="23"/>
      <c r="H432" s="23">
        <v>19334</v>
      </c>
      <c r="I432" s="136">
        <v>24186</v>
      </c>
      <c r="J432" s="8" t="str">
        <f t="shared" si="13"/>
        <v>March</v>
      </c>
      <c r="K432" s="194">
        <v>3</v>
      </c>
      <c r="L432" s="8"/>
      <c r="M432" s="8"/>
      <c r="N432" s="8"/>
    </row>
    <row r="433" spans="1:14" ht="14.25" x14ac:dyDescent="0.45">
      <c r="A433" s="8" t="s">
        <v>116</v>
      </c>
      <c r="B433" s="191" t="s">
        <v>29</v>
      </c>
      <c r="C433" s="192">
        <v>666773948</v>
      </c>
      <c r="D433" s="193">
        <v>4104373324</v>
      </c>
      <c r="E433" s="136">
        <v>42365</v>
      </c>
      <c r="F433" s="23">
        <f t="shared" ca="1" si="12"/>
        <v>4</v>
      </c>
      <c r="G433" s="23" t="s">
        <v>38</v>
      </c>
      <c r="H433" s="23">
        <v>34754</v>
      </c>
      <c r="I433" s="136">
        <v>28669</v>
      </c>
      <c r="J433" s="8" t="str">
        <f t="shared" si="13"/>
        <v>June</v>
      </c>
      <c r="K433" s="194">
        <v>3</v>
      </c>
      <c r="L433" s="8"/>
      <c r="M433" s="8"/>
      <c r="N433" s="8"/>
    </row>
    <row r="434" spans="1:14" ht="14.25" x14ac:dyDescent="0.45">
      <c r="A434" s="8" t="s">
        <v>479</v>
      </c>
      <c r="B434" s="191" t="s">
        <v>33</v>
      </c>
      <c r="C434" s="192">
        <v>763380000</v>
      </c>
      <c r="D434" s="193">
        <v>7138742282</v>
      </c>
      <c r="E434" s="136">
        <v>36974</v>
      </c>
      <c r="F434" s="23">
        <f t="shared" ca="1" si="12"/>
        <v>19</v>
      </c>
      <c r="G434" s="23"/>
      <c r="H434" s="23">
        <v>44103</v>
      </c>
      <c r="I434" s="136">
        <v>21114</v>
      </c>
      <c r="J434" s="8" t="str">
        <f t="shared" si="13"/>
        <v>October</v>
      </c>
      <c r="K434" s="194">
        <v>1</v>
      </c>
      <c r="L434" s="8"/>
      <c r="M434" s="8"/>
      <c r="N434" s="8"/>
    </row>
    <row r="435" spans="1:14" ht="14.25" x14ac:dyDescent="0.45">
      <c r="A435" s="8" t="s">
        <v>480</v>
      </c>
      <c r="B435" s="191" t="s">
        <v>29</v>
      </c>
      <c r="C435" s="192">
        <v>187008721</v>
      </c>
      <c r="D435" s="193">
        <v>7041534053</v>
      </c>
      <c r="E435" s="136">
        <v>36954</v>
      </c>
      <c r="F435" s="23">
        <f t="shared" ca="1" si="12"/>
        <v>19</v>
      </c>
      <c r="G435" s="23"/>
      <c r="H435" s="23">
        <v>23755</v>
      </c>
      <c r="I435" s="136">
        <v>21812</v>
      </c>
      <c r="J435" s="8" t="str">
        <f t="shared" si="13"/>
        <v>September</v>
      </c>
      <c r="K435" s="194">
        <v>2</v>
      </c>
      <c r="L435" s="8"/>
      <c r="M435" s="8"/>
      <c r="N435" s="8"/>
    </row>
    <row r="436" spans="1:14" ht="14.25" x14ac:dyDescent="0.45">
      <c r="A436" s="8" t="s">
        <v>759</v>
      </c>
      <c r="B436" s="191" t="s">
        <v>22</v>
      </c>
      <c r="C436" s="192">
        <v>588750000</v>
      </c>
      <c r="D436" s="193">
        <v>2085506190</v>
      </c>
      <c r="E436" s="136">
        <v>42684</v>
      </c>
      <c r="F436" s="23">
        <f t="shared" ca="1" si="12"/>
        <v>3</v>
      </c>
      <c r="G436" s="23" t="s">
        <v>23</v>
      </c>
      <c r="H436" s="23">
        <v>53860</v>
      </c>
      <c r="I436" s="136">
        <v>29513</v>
      </c>
      <c r="J436" s="8" t="str">
        <f t="shared" si="13"/>
        <v>October</v>
      </c>
      <c r="K436" s="194">
        <v>4</v>
      </c>
      <c r="L436" s="8"/>
      <c r="M436" s="8"/>
      <c r="N436" s="8"/>
    </row>
    <row r="437" spans="1:14" ht="14.25" x14ac:dyDescent="0.45">
      <c r="A437" s="8" t="s">
        <v>117</v>
      </c>
      <c r="B437" s="191" t="s">
        <v>28</v>
      </c>
      <c r="C437" s="192">
        <v>113007958</v>
      </c>
      <c r="D437" s="193">
        <v>3127889149</v>
      </c>
      <c r="E437" s="136">
        <v>39255</v>
      </c>
      <c r="F437" s="23">
        <f t="shared" ca="1" si="12"/>
        <v>13</v>
      </c>
      <c r="G437" s="23"/>
      <c r="H437" s="23">
        <v>27104</v>
      </c>
      <c r="I437" s="136">
        <v>23855</v>
      </c>
      <c r="J437" s="8" t="str">
        <f t="shared" si="13"/>
        <v>April</v>
      </c>
      <c r="K437" s="194">
        <v>3</v>
      </c>
      <c r="L437" s="8"/>
      <c r="M437" s="8"/>
      <c r="N437" s="8"/>
    </row>
    <row r="438" spans="1:14" ht="14.25" x14ac:dyDescent="0.45">
      <c r="A438" s="8" t="s">
        <v>173</v>
      </c>
      <c r="B438" s="191" t="s">
        <v>29</v>
      </c>
      <c r="C438" s="192">
        <v>135009115</v>
      </c>
      <c r="D438" s="193">
        <v>8005978858</v>
      </c>
      <c r="E438" s="136">
        <v>39999</v>
      </c>
      <c r="F438" s="23">
        <f t="shared" ca="1" si="12"/>
        <v>11</v>
      </c>
      <c r="G438" s="23"/>
      <c r="H438" s="23">
        <v>21200</v>
      </c>
      <c r="I438" s="136">
        <v>23106</v>
      </c>
      <c r="J438" s="8" t="str">
        <f t="shared" si="13"/>
        <v>April</v>
      </c>
      <c r="K438" s="194">
        <v>4</v>
      </c>
      <c r="L438" s="8"/>
      <c r="M438" s="8"/>
      <c r="N438" s="8"/>
    </row>
    <row r="439" spans="1:14" ht="14.25" x14ac:dyDescent="0.45">
      <c r="A439" s="8" t="s">
        <v>645</v>
      </c>
      <c r="B439" s="191" t="s">
        <v>29</v>
      </c>
      <c r="C439" s="192">
        <v>848860000</v>
      </c>
      <c r="D439" s="193">
        <v>9064194193</v>
      </c>
      <c r="E439" s="136">
        <v>40252</v>
      </c>
      <c r="F439" s="23">
        <f t="shared" ca="1" si="12"/>
        <v>10</v>
      </c>
      <c r="G439" s="23" t="s">
        <v>55</v>
      </c>
      <c r="H439" s="23">
        <v>24576</v>
      </c>
      <c r="I439" s="136">
        <v>26949</v>
      </c>
      <c r="J439" s="8" t="str">
        <f t="shared" si="13"/>
        <v>October</v>
      </c>
      <c r="K439" s="194">
        <v>1</v>
      </c>
      <c r="L439" s="8"/>
      <c r="M439" s="8"/>
      <c r="N439" s="8"/>
    </row>
    <row r="440" spans="1:14" ht="14.25" x14ac:dyDescent="0.45">
      <c r="A440" s="8" t="s">
        <v>314</v>
      </c>
      <c r="B440" s="191" t="s">
        <v>28</v>
      </c>
      <c r="C440" s="192">
        <v>148006984</v>
      </c>
      <c r="D440" s="193">
        <v>4118631557</v>
      </c>
      <c r="E440" s="136">
        <v>36900</v>
      </c>
      <c r="F440" s="23">
        <f t="shared" ca="1" si="12"/>
        <v>19</v>
      </c>
      <c r="G440" s="23" t="s">
        <v>23</v>
      </c>
      <c r="H440" s="23">
        <v>17314</v>
      </c>
      <c r="I440" s="136">
        <v>26356</v>
      </c>
      <c r="J440" s="8" t="str">
        <f t="shared" si="13"/>
        <v>February</v>
      </c>
      <c r="K440" s="194">
        <v>1</v>
      </c>
      <c r="L440" s="8"/>
      <c r="M440" s="8"/>
      <c r="N440" s="8"/>
    </row>
    <row r="441" spans="1:14" ht="14.25" x14ac:dyDescent="0.45">
      <c r="A441" s="8" t="s">
        <v>224</v>
      </c>
      <c r="B441" s="191" t="s">
        <v>33</v>
      </c>
      <c r="C441" s="192">
        <v>480005466</v>
      </c>
      <c r="D441" s="193">
        <v>2138413271</v>
      </c>
      <c r="E441" s="136">
        <v>39775</v>
      </c>
      <c r="F441" s="23">
        <f t="shared" ca="1" si="12"/>
        <v>11</v>
      </c>
      <c r="G441" s="23"/>
      <c r="H441" s="23">
        <v>69041</v>
      </c>
      <c r="I441" s="136">
        <v>28734</v>
      </c>
      <c r="J441" s="8" t="str">
        <f t="shared" si="13"/>
        <v>September</v>
      </c>
      <c r="K441" s="194">
        <v>4</v>
      </c>
      <c r="L441" s="8"/>
      <c r="M441" s="8"/>
      <c r="N441" s="8"/>
    </row>
    <row r="442" spans="1:14" ht="14.25" x14ac:dyDescent="0.45">
      <c r="A442" s="8" t="s">
        <v>148</v>
      </c>
      <c r="B442" s="191" t="s">
        <v>22</v>
      </c>
      <c r="C442" s="192">
        <v>580006281</v>
      </c>
      <c r="D442" s="193">
        <v>7066459263</v>
      </c>
      <c r="E442" s="136">
        <v>38390</v>
      </c>
      <c r="F442" s="23">
        <f t="shared" ca="1" si="12"/>
        <v>15</v>
      </c>
      <c r="G442" s="23" t="s">
        <v>42</v>
      </c>
      <c r="H442" s="23">
        <v>73631</v>
      </c>
      <c r="I442" s="136">
        <v>26782</v>
      </c>
      <c r="J442" s="8" t="str">
        <f t="shared" si="13"/>
        <v>April</v>
      </c>
      <c r="K442" s="194">
        <v>2</v>
      </c>
      <c r="L442" s="8"/>
      <c r="M442" s="8"/>
      <c r="N442" s="8"/>
    </row>
    <row r="443" spans="1:14" ht="14.25" x14ac:dyDescent="0.45">
      <c r="A443" s="8" t="s">
        <v>413</v>
      </c>
      <c r="B443" s="191" t="s">
        <v>29</v>
      </c>
      <c r="C443" s="192">
        <v>666567737</v>
      </c>
      <c r="D443" s="193">
        <v>3081664940</v>
      </c>
      <c r="E443" s="136">
        <v>40584</v>
      </c>
      <c r="F443" s="23">
        <f t="shared" ca="1" si="12"/>
        <v>9</v>
      </c>
      <c r="G443" s="23" t="s">
        <v>23</v>
      </c>
      <c r="H443" s="23">
        <v>19667</v>
      </c>
      <c r="I443" s="136">
        <v>28616</v>
      </c>
      <c r="J443" s="8" t="str">
        <f t="shared" si="13"/>
        <v>May</v>
      </c>
      <c r="K443" s="194">
        <v>3</v>
      </c>
      <c r="L443" s="8"/>
      <c r="M443" s="8"/>
      <c r="N443" s="8"/>
    </row>
    <row r="444" spans="1:14" ht="14.25" x14ac:dyDescent="0.45">
      <c r="A444" s="8" t="s">
        <v>810</v>
      </c>
      <c r="B444" s="191" t="s">
        <v>22</v>
      </c>
      <c r="C444" s="192">
        <v>361004205</v>
      </c>
      <c r="D444" s="193">
        <v>3024629606</v>
      </c>
      <c r="E444" s="136">
        <v>37210</v>
      </c>
      <c r="F444" s="23">
        <f t="shared" ca="1" si="12"/>
        <v>18</v>
      </c>
      <c r="G444" s="23"/>
      <c r="H444" s="23">
        <v>32111</v>
      </c>
      <c r="I444" s="136">
        <v>20969</v>
      </c>
      <c r="J444" s="8" t="str">
        <f t="shared" si="13"/>
        <v>May</v>
      </c>
      <c r="K444" s="194">
        <v>2</v>
      </c>
      <c r="L444" s="8"/>
      <c r="M444" s="8"/>
      <c r="N444" s="8"/>
    </row>
    <row r="445" spans="1:14" ht="14.25" x14ac:dyDescent="0.45">
      <c r="A445" s="8" t="s">
        <v>315</v>
      </c>
      <c r="B445" s="191" t="s">
        <v>33</v>
      </c>
      <c r="C445" s="192">
        <v>239580000</v>
      </c>
      <c r="D445" s="193">
        <v>7011569304</v>
      </c>
      <c r="E445" s="136">
        <v>39688</v>
      </c>
      <c r="F445" s="23">
        <f t="shared" ca="1" si="12"/>
        <v>11</v>
      </c>
      <c r="G445" s="23" t="s">
        <v>53</v>
      </c>
      <c r="H445" s="23">
        <v>35727</v>
      </c>
      <c r="I445" s="136">
        <v>26660</v>
      </c>
      <c r="J445" s="8" t="str">
        <f t="shared" si="13"/>
        <v>December</v>
      </c>
      <c r="K445" s="194">
        <v>4</v>
      </c>
      <c r="L445" s="8"/>
      <c r="M445" s="8"/>
      <c r="N445" s="8"/>
    </row>
    <row r="446" spans="1:14" ht="14.25" x14ac:dyDescent="0.45">
      <c r="A446" s="8" t="s">
        <v>316</v>
      </c>
      <c r="B446" s="191" t="s">
        <v>28</v>
      </c>
      <c r="C446" s="192">
        <v>232740000</v>
      </c>
      <c r="D446" s="193">
        <v>7074436681</v>
      </c>
      <c r="E446" s="136">
        <v>41719</v>
      </c>
      <c r="F446" s="23">
        <f t="shared" ca="1" si="12"/>
        <v>6</v>
      </c>
      <c r="G446" s="23" t="s">
        <v>55</v>
      </c>
      <c r="H446" s="23">
        <v>28588</v>
      </c>
      <c r="I446" s="136">
        <v>25897</v>
      </c>
      <c r="J446" s="8" t="str">
        <f t="shared" si="13"/>
        <v>November</v>
      </c>
      <c r="K446" s="194">
        <v>2</v>
      </c>
      <c r="L446" s="8"/>
      <c r="M446" s="8"/>
      <c r="N446" s="8"/>
    </row>
    <row r="447" spans="1:14" ht="14.25" x14ac:dyDescent="0.45">
      <c r="A447" s="8" t="s">
        <v>570</v>
      </c>
      <c r="B447" s="191" t="s">
        <v>33</v>
      </c>
      <c r="C447" s="192">
        <v>666937782</v>
      </c>
      <c r="D447" s="193">
        <v>8186408497</v>
      </c>
      <c r="E447" s="136">
        <v>39254</v>
      </c>
      <c r="F447" s="23">
        <f t="shared" ca="1" si="12"/>
        <v>13</v>
      </c>
      <c r="G447" s="23" t="s">
        <v>53</v>
      </c>
      <c r="H447" s="23">
        <v>56934</v>
      </c>
      <c r="I447" s="136">
        <v>27112</v>
      </c>
      <c r="J447" s="8" t="str">
        <f t="shared" si="13"/>
        <v>March</v>
      </c>
      <c r="K447" s="194">
        <v>4</v>
      </c>
      <c r="L447" s="8"/>
      <c r="M447" s="8"/>
      <c r="N447" s="8"/>
    </row>
    <row r="448" spans="1:14" ht="14.25" x14ac:dyDescent="0.45">
      <c r="A448" s="8" t="s">
        <v>711</v>
      </c>
      <c r="B448" s="191" t="s">
        <v>22</v>
      </c>
      <c r="C448" s="192">
        <v>666227851</v>
      </c>
      <c r="D448" s="193">
        <v>6016168483</v>
      </c>
      <c r="E448" s="136">
        <v>40963</v>
      </c>
      <c r="F448" s="23">
        <f t="shared" ca="1" si="12"/>
        <v>8</v>
      </c>
      <c r="G448" s="23"/>
      <c r="H448" s="23">
        <v>88242</v>
      </c>
      <c r="I448" s="136">
        <v>26898</v>
      </c>
      <c r="J448" s="8" t="str">
        <f t="shared" si="13"/>
        <v>August</v>
      </c>
      <c r="K448" s="194">
        <v>2</v>
      </c>
      <c r="L448" s="8"/>
      <c r="M448" s="8"/>
      <c r="N448" s="8"/>
    </row>
    <row r="449" spans="1:14" ht="14.25" x14ac:dyDescent="0.45">
      <c r="A449" s="8" t="s">
        <v>317</v>
      </c>
      <c r="B449" s="191" t="s">
        <v>33</v>
      </c>
      <c r="C449" s="192">
        <v>174003006</v>
      </c>
      <c r="D449" s="193">
        <v>8078986390</v>
      </c>
      <c r="E449" s="136">
        <v>39958</v>
      </c>
      <c r="F449" s="23">
        <f t="shared" ca="1" si="12"/>
        <v>11</v>
      </c>
      <c r="G449" s="23" t="s">
        <v>53</v>
      </c>
      <c r="H449" s="23">
        <v>59640</v>
      </c>
      <c r="I449" s="136">
        <v>27247</v>
      </c>
      <c r="J449" s="8" t="str">
        <f t="shared" si="13"/>
        <v>August</v>
      </c>
      <c r="K449" s="194">
        <v>4</v>
      </c>
      <c r="L449" s="8"/>
      <c r="M449" s="8"/>
      <c r="N449" s="8"/>
    </row>
    <row r="450" spans="1:14" ht="14.25" x14ac:dyDescent="0.45">
      <c r="A450" s="8" t="s">
        <v>712</v>
      </c>
      <c r="B450" s="191" t="s">
        <v>29</v>
      </c>
      <c r="C450" s="192">
        <v>761180000</v>
      </c>
      <c r="D450" s="193">
        <v>3046456972</v>
      </c>
      <c r="E450" s="136">
        <v>39541</v>
      </c>
      <c r="F450" s="23">
        <f t="shared" ref="F450:F513" ca="1" si="14">DATEDIF(E450,TODAY(),"Y")</f>
        <v>12</v>
      </c>
      <c r="G450" s="23" t="s">
        <v>23</v>
      </c>
      <c r="H450" s="23">
        <v>27243</v>
      </c>
      <c r="I450" s="136">
        <v>27542</v>
      </c>
      <c r="J450" s="8" t="str">
        <f t="shared" ref="J450:J513" si="15">VLOOKUP(MONTH(I450),M:N,2,0)</f>
        <v>May</v>
      </c>
      <c r="K450" s="194">
        <v>5</v>
      </c>
      <c r="L450" s="8"/>
      <c r="M450" s="8"/>
      <c r="N450" s="8"/>
    </row>
    <row r="451" spans="1:14" ht="14.25" x14ac:dyDescent="0.45">
      <c r="A451" s="8" t="s">
        <v>376</v>
      </c>
      <c r="B451" s="191" t="s">
        <v>29</v>
      </c>
      <c r="C451" s="192">
        <v>973003654</v>
      </c>
      <c r="D451" s="193">
        <v>8012163497</v>
      </c>
      <c r="E451" s="136">
        <v>38885</v>
      </c>
      <c r="F451" s="23">
        <f t="shared" ca="1" si="14"/>
        <v>14</v>
      </c>
      <c r="G451" s="23" t="s">
        <v>23</v>
      </c>
      <c r="H451" s="23">
        <v>34888</v>
      </c>
      <c r="I451" s="136">
        <v>24446</v>
      </c>
      <c r="J451" s="8" t="str">
        <f t="shared" si="15"/>
        <v>December</v>
      </c>
      <c r="K451" s="194">
        <v>1</v>
      </c>
      <c r="L451" s="8"/>
      <c r="M451" s="8"/>
      <c r="N451" s="8"/>
    </row>
    <row r="452" spans="1:14" ht="14.25" x14ac:dyDescent="0.45">
      <c r="A452" s="8" t="s">
        <v>713</v>
      </c>
      <c r="B452" s="191" t="s">
        <v>28</v>
      </c>
      <c r="C452" s="192">
        <v>955008219</v>
      </c>
      <c r="D452" s="193">
        <v>8043695179</v>
      </c>
      <c r="E452" s="136">
        <v>43859</v>
      </c>
      <c r="F452" s="23">
        <f t="shared" ca="1" si="14"/>
        <v>0</v>
      </c>
      <c r="G452" s="23"/>
      <c r="H452" s="23">
        <v>25901</v>
      </c>
      <c r="I452" s="136">
        <v>27413</v>
      </c>
      <c r="J452" s="8" t="str">
        <f t="shared" si="15"/>
        <v>January</v>
      </c>
      <c r="K452" s="194">
        <v>3</v>
      </c>
      <c r="L452" s="8"/>
      <c r="M452" s="8"/>
      <c r="N452" s="8"/>
    </row>
    <row r="453" spans="1:14" ht="14.25" x14ac:dyDescent="0.45">
      <c r="A453" s="8" t="s">
        <v>318</v>
      </c>
      <c r="B453" s="191" t="s">
        <v>33</v>
      </c>
      <c r="C453" s="192">
        <v>600006662</v>
      </c>
      <c r="D453" s="193">
        <v>2108405552</v>
      </c>
      <c r="E453" s="136">
        <v>36858</v>
      </c>
      <c r="F453" s="23">
        <f t="shared" ca="1" si="14"/>
        <v>19</v>
      </c>
      <c r="G453" s="23"/>
      <c r="H453" s="23">
        <v>51351</v>
      </c>
      <c r="I453" s="136">
        <v>23749</v>
      </c>
      <c r="J453" s="8" t="str">
        <f t="shared" si="15"/>
        <v>January</v>
      </c>
      <c r="K453" s="194">
        <v>1</v>
      </c>
      <c r="L453" s="8"/>
      <c r="M453" s="8"/>
      <c r="N453" s="8"/>
    </row>
    <row r="454" spans="1:14" ht="14.25" x14ac:dyDescent="0.45">
      <c r="A454" s="8" t="s">
        <v>571</v>
      </c>
      <c r="B454" s="191" t="s">
        <v>22</v>
      </c>
      <c r="C454" s="192">
        <v>397006395</v>
      </c>
      <c r="D454" s="193">
        <v>5186674988</v>
      </c>
      <c r="E454" s="136">
        <v>43766</v>
      </c>
      <c r="F454" s="23">
        <f t="shared" ca="1" si="14"/>
        <v>0</v>
      </c>
      <c r="G454" s="23" t="s">
        <v>53</v>
      </c>
      <c r="H454" s="23">
        <v>25397</v>
      </c>
      <c r="I454" s="136">
        <v>28440</v>
      </c>
      <c r="J454" s="8" t="str">
        <f t="shared" si="15"/>
        <v>November</v>
      </c>
      <c r="K454" s="194">
        <v>3</v>
      </c>
      <c r="L454" s="8"/>
      <c r="M454" s="8"/>
      <c r="N454" s="8"/>
    </row>
    <row r="455" spans="1:14" ht="14.25" x14ac:dyDescent="0.45">
      <c r="A455" s="8" t="s">
        <v>646</v>
      </c>
      <c r="B455" s="191" t="s">
        <v>22</v>
      </c>
      <c r="C455" s="192">
        <v>838004893</v>
      </c>
      <c r="D455" s="193">
        <v>3088857217</v>
      </c>
      <c r="E455" s="136">
        <v>36944</v>
      </c>
      <c r="F455" s="23">
        <f t="shared" ca="1" si="14"/>
        <v>19</v>
      </c>
      <c r="G455" s="23" t="s">
        <v>55</v>
      </c>
      <c r="H455" s="23">
        <v>77172</v>
      </c>
      <c r="I455" s="136">
        <v>22415</v>
      </c>
      <c r="J455" s="8" t="str">
        <f t="shared" si="15"/>
        <v>May</v>
      </c>
      <c r="K455" s="194">
        <v>4</v>
      </c>
      <c r="L455" s="8"/>
      <c r="M455" s="8"/>
      <c r="N455" s="8"/>
    </row>
    <row r="456" spans="1:14" ht="14.25" x14ac:dyDescent="0.45">
      <c r="A456" s="8" t="s">
        <v>797</v>
      </c>
      <c r="B456" s="191" t="s">
        <v>29</v>
      </c>
      <c r="C456" s="192">
        <v>903990000</v>
      </c>
      <c r="D456" s="193">
        <v>6086069116</v>
      </c>
      <c r="E456" s="136">
        <v>38863</v>
      </c>
      <c r="F456" s="23">
        <f t="shared" ca="1" si="14"/>
        <v>14</v>
      </c>
      <c r="G456" s="23"/>
      <c r="H456" s="23">
        <v>33012</v>
      </c>
      <c r="I456" s="136">
        <v>22637</v>
      </c>
      <c r="J456" s="8" t="str">
        <f t="shared" si="15"/>
        <v>December</v>
      </c>
      <c r="K456" s="194">
        <v>4</v>
      </c>
      <c r="L456" s="8"/>
      <c r="M456" s="8"/>
      <c r="N456" s="8"/>
    </row>
    <row r="457" spans="1:14" ht="14.25" x14ac:dyDescent="0.45">
      <c r="A457" s="8" t="s">
        <v>714</v>
      </c>
      <c r="B457" s="191" t="s">
        <v>22</v>
      </c>
      <c r="C457" s="192">
        <v>666758827</v>
      </c>
      <c r="D457" s="193">
        <v>7115990139</v>
      </c>
      <c r="E457" s="136">
        <v>41960</v>
      </c>
      <c r="F457" s="23">
        <f t="shared" ca="1" si="14"/>
        <v>5</v>
      </c>
      <c r="G457" s="23" t="s">
        <v>23</v>
      </c>
      <c r="H457" s="23">
        <v>39086</v>
      </c>
      <c r="I457" s="136">
        <v>29264</v>
      </c>
      <c r="J457" s="8" t="str">
        <f t="shared" si="15"/>
        <v>February</v>
      </c>
      <c r="K457" s="194">
        <v>5</v>
      </c>
      <c r="L457" s="8"/>
      <c r="M457" s="8"/>
      <c r="N457" s="8"/>
    </row>
    <row r="458" spans="1:14" ht="14.25" x14ac:dyDescent="0.45">
      <c r="A458" s="8" t="s">
        <v>319</v>
      </c>
      <c r="B458" s="191" t="s">
        <v>22</v>
      </c>
      <c r="C458" s="192">
        <v>126008105</v>
      </c>
      <c r="D458" s="193">
        <v>4182792063</v>
      </c>
      <c r="E458" s="136">
        <v>41256</v>
      </c>
      <c r="F458" s="23">
        <f t="shared" ca="1" si="14"/>
        <v>7</v>
      </c>
      <c r="G458" s="23" t="s">
        <v>23</v>
      </c>
      <c r="H458" s="23">
        <v>58806</v>
      </c>
      <c r="I458" s="136">
        <v>25851</v>
      </c>
      <c r="J458" s="8" t="str">
        <f t="shared" si="15"/>
        <v>October</v>
      </c>
      <c r="K458" s="194">
        <v>5</v>
      </c>
      <c r="L458" s="8"/>
      <c r="M458" s="8"/>
      <c r="N458" s="8"/>
    </row>
    <row r="459" spans="1:14" ht="14.25" x14ac:dyDescent="0.45">
      <c r="A459" s="8" t="s">
        <v>118</v>
      </c>
      <c r="B459" s="191" t="s">
        <v>22</v>
      </c>
      <c r="C459" s="192">
        <v>121007805</v>
      </c>
      <c r="D459" s="193">
        <v>4002121334</v>
      </c>
      <c r="E459" s="136">
        <v>39489</v>
      </c>
      <c r="F459" s="23">
        <f t="shared" ca="1" si="14"/>
        <v>12</v>
      </c>
      <c r="G459" s="23"/>
      <c r="H459" s="23">
        <v>20879</v>
      </c>
      <c r="I459" s="136">
        <v>28732</v>
      </c>
      <c r="J459" s="8" t="str">
        <f t="shared" si="15"/>
        <v>August</v>
      </c>
      <c r="K459" s="194">
        <v>2</v>
      </c>
      <c r="L459" s="8"/>
      <c r="M459" s="8"/>
      <c r="N459" s="8"/>
    </row>
    <row r="460" spans="1:14" ht="14.25" x14ac:dyDescent="0.45">
      <c r="A460" s="8" t="s">
        <v>715</v>
      </c>
      <c r="B460" s="191" t="s">
        <v>33</v>
      </c>
      <c r="C460" s="192">
        <v>691005961</v>
      </c>
      <c r="D460" s="193">
        <v>8132168237</v>
      </c>
      <c r="E460" s="136">
        <v>36884</v>
      </c>
      <c r="F460" s="23">
        <f t="shared" ca="1" si="14"/>
        <v>19</v>
      </c>
      <c r="G460" s="23" t="s">
        <v>53</v>
      </c>
      <c r="H460" s="23">
        <v>56536</v>
      </c>
      <c r="I460" s="136">
        <v>25602</v>
      </c>
      <c r="J460" s="8" t="str">
        <f t="shared" si="15"/>
        <v>February</v>
      </c>
      <c r="K460" s="194">
        <v>5</v>
      </c>
      <c r="L460" s="8"/>
      <c r="M460" s="8"/>
      <c r="N460" s="8"/>
    </row>
    <row r="461" spans="1:14" ht="14.25" x14ac:dyDescent="0.45">
      <c r="A461" s="8" t="s">
        <v>716</v>
      </c>
      <c r="B461" s="191" t="s">
        <v>33</v>
      </c>
      <c r="C461" s="192">
        <v>258007653</v>
      </c>
      <c r="D461" s="193">
        <v>2193302808</v>
      </c>
      <c r="E461" s="136">
        <v>38814</v>
      </c>
      <c r="F461" s="23">
        <f t="shared" ca="1" si="14"/>
        <v>14</v>
      </c>
      <c r="G461" s="23"/>
      <c r="H461" s="23">
        <v>42630</v>
      </c>
      <c r="I461" s="136">
        <v>26083</v>
      </c>
      <c r="J461" s="8" t="str">
        <f t="shared" si="15"/>
        <v>May</v>
      </c>
      <c r="K461" s="194">
        <v>2</v>
      </c>
      <c r="L461" s="8"/>
      <c r="M461" s="8"/>
      <c r="N461" s="8"/>
    </row>
    <row r="462" spans="1:14" ht="14.25" x14ac:dyDescent="0.45">
      <c r="A462" s="8" t="s">
        <v>717</v>
      </c>
      <c r="B462" s="191" t="s">
        <v>29</v>
      </c>
      <c r="C462" s="192">
        <v>493006769</v>
      </c>
      <c r="D462" s="193">
        <v>4141544288</v>
      </c>
      <c r="E462" s="136">
        <v>38572</v>
      </c>
      <c r="F462" s="23">
        <f t="shared" ca="1" si="14"/>
        <v>14</v>
      </c>
      <c r="G462" s="23" t="s">
        <v>23</v>
      </c>
      <c r="H462" s="23">
        <v>17721</v>
      </c>
      <c r="I462" s="136">
        <v>26603</v>
      </c>
      <c r="J462" s="8" t="str">
        <f t="shared" si="15"/>
        <v>October</v>
      </c>
      <c r="K462" s="194">
        <v>5</v>
      </c>
      <c r="L462" s="8"/>
      <c r="M462" s="8"/>
      <c r="N462" s="8"/>
    </row>
    <row r="463" spans="1:14" ht="14.25" x14ac:dyDescent="0.45">
      <c r="A463" s="8" t="s">
        <v>320</v>
      </c>
      <c r="B463" s="191" t="s">
        <v>22</v>
      </c>
      <c r="C463" s="192">
        <v>242590000</v>
      </c>
      <c r="D463" s="193">
        <v>7036532463</v>
      </c>
      <c r="E463" s="136">
        <v>38887</v>
      </c>
      <c r="F463" s="23">
        <f t="shared" ca="1" si="14"/>
        <v>14</v>
      </c>
      <c r="G463" s="23" t="s">
        <v>53</v>
      </c>
      <c r="H463" s="23">
        <v>20812</v>
      </c>
      <c r="I463" s="136">
        <v>23965</v>
      </c>
      <c r="J463" s="8" t="str">
        <f t="shared" si="15"/>
        <v>August</v>
      </c>
      <c r="K463" s="194">
        <v>2</v>
      </c>
      <c r="L463" s="8"/>
      <c r="M463" s="8"/>
      <c r="N463" s="8"/>
    </row>
    <row r="464" spans="1:14" ht="14.25" x14ac:dyDescent="0.45">
      <c r="A464" s="8" t="s">
        <v>414</v>
      </c>
      <c r="B464" s="191" t="s">
        <v>22</v>
      </c>
      <c r="C464" s="192">
        <v>490240000</v>
      </c>
      <c r="D464" s="193">
        <v>4063919445</v>
      </c>
      <c r="E464" s="136">
        <v>38057</v>
      </c>
      <c r="F464" s="23">
        <f t="shared" ca="1" si="14"/>
        <v>16</v>
      </c>
      <c r="G464" s="23"/>
      <c r="H464" s="23">
        <v>72664</v>
      </c>
      <c r="I464" s="136">
        <v>26807</v>
      </c>
      <c r="J464" s="8" t="str">
        <f t="shared" si="15"/>
        <v>May</v>
      </c>
      <c r="K464" s="194">
        <v>5</v>
      </c>
      <c r="L464" s="8"/>
      <c r="M464" s="8"/>
      <c r="N464" s="8"/>
    </row>
    <row r="465" spans="1:14" ht="14.25" x14ac:dyDescent="0.45">
      <c r="A465" s="8" t="s">
        <v>718</v>
      </c>
      <c r="B465" s="191" t="s">
        <v>22</v>
      </c>
      <c r="C465" s="192">
        <v>497003020</v>
      </c>
      <c r="D465" s="193">
        <v>5127226463</v>
      </c>
      <c r="E465" s="136">
        <v>40822</v>
      </c>
      <c r="F465" s="23">
        <f t="shared" ca="1" si="14"/>
        <v>8</v>
      </c>
      <c r="G465" s="23"/>
      <c r="H465" s="23">
        <v>60844</v>
      </c>
      <c r="I465" s="136">
        <v>30094</v>
      </c>
      <c r="J465" s="8" t="str">
        <f t="shared" si="15"/>
        <v>May</v>
      </c>
      <c r="K465" s="194">
        <v>3</v>
      </c>
      <c r="L465" s="8"/>
      <c r="M465" s="8"/>
      <c r="N465" s="8"/>
    </row>
    <row r="466" spans="1:14" ht="14.25" x14ac:dyDescent="0.45">
      <c r="A466" s="8" t="s">
        <v>719</v>
      </c>
      <c r="B466" s="191" t="s">
        <v>22</v>
      </c>
      <c r="C466" s="192">
        <v>213006758</v>
      </c>
      <c r="D466" s="193">
        <v>7052339143</v>
      </c>
      <c r="E466" s="136">
        <v>43555</v>
      </c>
      <c r="F466" s="23">
        <f t="shared" ca="1" si="14"/>
        <v>1</v>
      </c>
      <c r="G466" s="23"/>
      <c r="H466" s="23">
        <v>58631</v>
      </c>
      <c r="I466" s="136">
        <v>32229</v>
      </c>
      <c r="J466" s="8" t="str">
        <f t="shared" si="15"/>
        <v>March</v>
      </c>
      <c r="K466" s="194">
        <v>3</v>
      </c>
      <c r="L466" s="8"/>
      <c r="M466" s="8"/>
      <c r="N466" s="8"/>
    </row>
    <row r="467" spans="1:14" ht="14.25" x14ac:dyDescent="0.45">
      <c r="A467" s="8" t="s">
        <v>572</v>
      </c>
      <c r="B467" s="191" t="s">
        <v>33</v>
      </c>
      <c r="C467" s="192">
        <v>601003680</v>
      </c>
      <c r="D467" s="193">
        <v>9101449596</v>
      </c>
      <c r="E467" s="136">
        <v>38292</v>
      </c>
      <c r="F467" s="23">
        <f t="shared" ca="1" si="14"/>
        <v>15</v>
      </c>
      <c r="G467" s="23" t="s">
        <v>23</v>
      </c>
      <c r="H467" s="23">
        <v>35776</v>
      </c>
      <c r="I467" s="136">
        <v>22401</v>
      </c>
      <c r="J467" s="8" t="str">
        <f t="shared" si="15"/>
        <v>April</v>
      </c>
      <c r="K467" s="194">
        <v>5</v>
      </c>
      <c r="L467" s="8"/>
      <c r="M467" s="8"/>
      <c r="N467" s="8"/>
    </row>
    <row r="468" spans="1:14" ht="14.25" x14ac:dyDescent="0.45">
      <c r="A468" s="8" t="s">
        <v>205</v>
      </c>
      <c r="B468" s="191" t="s">
        <v>33</v>
      </c>
      <c r="C468" s="192">
        <v>662003216</v>
      </c>
      <c r="D468" s="193">
        <v>8095536623</v>
      </c>
      <c r="E468" s="136">
        <v>43219</v>
      </c>
      <c r="F468" s="23">
        <f t="shared" ca="1" si="14"/>
        <v>2</v>
      </c>
      <c r="G468" s="23" t="s">
        <v>23</v>
      </c>
      <c r="H468" s="23">
        <v>55940</v>
      </c>
      <c r="I468" s="136">
        <v>31014</v>
      </c>
      <c r="J468" s="8" t="str">
        <f t="shared" si="15"/>
        <v>November</v>
      </c>
      <c r="K468" s="194">
        <v>3</v>
      </c>
      <c r="L468" s="8"/>
      <c r="M468" s="8"/>
      <c r="N468" s="8"/>
    </row>
    <row r="469" spans="1:14" ht="14.25" x14ac:dyDescent="0.45">
      <c r="A469" s="8" t="s">
        <v>415</v>
      </c>
      <c r="B469" s="191" t="s">
        <v>28</v>
      </c>
      <c r="C469" s="192">
        <v>666372726</v>
      </c>
      <c r="D469" s="193">
        <v>6014442142</v>
      </c>
      <c r="E469" s="136">
        <v>37085</v>
      </c>
      <c r="F469" s="23">
        <f t="shared" ca="1" si="14"/>
        <v>19</v>
      </c>
      <c r="G469" s="23"/>
      <c r="H469" s="23">
        <v>18769</v>
      </c>
      <c r="I469" s="136">
        <v>20425</v>
      </c>
      <c r="J469" s="8" t="str">
        <f t="shared" si="15"/>
        <v>December</v>
      </c>
      <c r="K469" s="194">
        <v>4</v>
      </c>
      <c r="L469" s="8"/>
      <c r="M469" s="8"/>
      <c r="N469" s="8"/>
    </row>
    <row r="470" spans="1:14" ht="14.25" x14ac:dyDescent="0.45">
      <c r="A470" s="8" t="s">
        <v>206</v>
      </c>
      <c r="B470" s="191" t="s">
        <v>22</v>
      </c>
      <c r="C470" s="192">
        <v>507004803</v>
      </c>
      <c r="D470" s="193">
        <v>8146503334</v>
      </c>
      <c r="E470" s="136">
        <v>38625</v>
      </c>
      <c r="F470" s="23">
        <f t="shared" ca="1" si="14"/>
        <v>14</v>
      </c>
      <c r="G470" s="23" t="s">
        <v>23</v>
      </c>
      <c r="H470" s="23">
        <v>31529</v>
      </c>
      <c r="I470" s="136">
        <v>26393</v>
      </c>
      <c r="J470" s="8" t="str">
        <f t="shared" si="15"/>
        <v>April</v>
      </c>
      <c r="K470" s="194">
        <v>2</v>
      </c>
      <c r="L470" s="8"/>
      <c r="M470" s="8"/>
      <c r="N470" s="8"/>
    </row>
    <row r="471" spans="1:14" ht="14.25" x14ac:dyDescent="0.45">
      <c r="A471" s="8" t="s">
        <v>321</v>
      </c>
      <c r="B471" s="191" t="s">
        <v>22</v>
      </c>
      <c r="C471" s="192">
        <v>951005979</v>
      </c>
      <c r="D471" s="193">
        <v>4106698101</v>
      </c>
      <c r="E471" s="136">
        <v>39217</v>
      </c>
      <c r="F471" s="23">
        <f t="shared" ca="1" si="14"/>
        <v>13</v>
      </c>
      <c r="G471" s="23"/>
      <c r="H471" s="23">
        <v>83723</v>
      </c>
      <c r="I471" s="136">
        <v>23043</v>
      </c>
      <c r="J471" s="8" t="str">
        <f t="shared" si="15"/>
        <v>February</v>
      </c>
      <c r="K471" s="194">
        <v>4</v>
      </c>
      <c r="L471" s="8"/>
      <c r="M471" s="8"/>
      <c r="N471" s="8"/>
    </row>
    <row r="472" spans="1:14" ht="14.25" x14ac:dyDescent="0.45">
      <c r="A472" s="8" t="s">
        <v>322</v>
      </c>
      <c r="B472" s="191" t="s">
        <v>22</v>
      </c>
      <c r="C472" s="192">
        <v>767009835</v>
      </c>
      <c r="D472" s="193">
        <v>5111777060</v>
      </c>
      <c r="E472" s="136">
        <v>41438</v>
      </c>
      <c r="F472" s="23">
        <f t="shared" ca="1" si="14"/>
        <v>7</v>
      </c>
      <c r="G472" s="23" t="s">
        <v>23</v>
      </c>
      <c r="H472" s="23">
        <v>37018</v>
      </c>
      <c r="I472" s="136">
        <v>26059</v>
      </c>
      <c r="J472" s="8" t="str">
        <f t="shared" si="15"/>
        <v>May</v>
      </c>
      <c r="K472" s="194">
        <v>4</v>
      </c>
      <c r="L472" s="8"/>
      <c r="M472" s="8"/>
      <c r="N472" s="8"/>
    </row>
    <row r="473" spans="1:14" ht="14.25" x14ac:dyDescent="0.45">
      <c r="A473" s="8" t="s">
        <v>647</v>
      </c>
      <c r="B473" s="191" t="s">
        <v>33</v>
      </c>
      <c r="C473" s="192">
        <v>158006547</v>
      </c>
      <c r="D473" s="193">
        <v>8106966637</v>
      </c>
      <c r="E473" s="136">
        <v>37253</v>
      </c>
      <c r="F473" s="23">
        <f t="shared" ca="1" si="14"/>
        <v>18</v>
      </c>
      <c r="G473" s="23" t="s">
        <v>42</v>
      </c>
      <c r="H473" s="23">
        <v>63028</v>
      </c>
      <c r="I473" s="136">
        <v>26572</v>
      </c>
      <c r="J473" s="8" t="str">
        <f t="shared" si="15"/>
        <v>September</v>
      </c>
      <c r="K473" s="194">
        <v>3</v>
      </c>
      <c r="L473" s="8"/>
      <c r="M473" s="8"/>
      <c r="N473" s="8"/>
    </row>
    <row r="474" spans="1:14" ht="14.25" x14ac:dyDescent="0.45">
      <c r="A474" s="8" t="s">
        <v>207</v>
      </c>
      <c r="B474" s="191" t="s">
        <v>28</v>
      </c>
      <c r="C474" s="192">
        <v>666284586</v>
      </c>
      <c r="D474" s="193">
        <v>2085592950</v>
      </c>
      <c r="E474" s="136">
        <v>39366</v>
      </c>
      <c r="F474" s="23">
        <f t="shared" ca="1" si="14"/>
        <v>12</v>
      </c>
      <c r="G474" s="23"/>
      <c r="H474" s="23">
        <v>38561</v>
      </c>
      <c r="I474" s="136">
        <v>24293</v>
      </c>
      <c r="J474" s="8" t="str">
        <f t="shared" si="15"/>
        <v>July</v>
      </c>
      <c r="K474" s="194">
        <v>4</v>
      </c>
      <c r="L474" s="8"/>
      <c r="M474" s="8"/>
      <c r="N474" s="8"/>
    </row>
    <row r="475" spans="1:14" ht="14.25" x14ac:dyDescent="0.45">
      <c r="A475" s="8" t="s">
        <v>793</v>
      </c>
      <c r="B475" s="191" t="s">
        <v>22</v>
      </c>
      <c r="C475" s="192">
        <v>666430920</v>
      </c>
      <c r="D475" s="193">
        <v>7081854525</v>
      </c>
      <c r="E475" s="136">
        <v>41792</v>
      </c>
      <c r="F475" s="23">
        <f t="shared" ca="1" si="14"/>
        <v>6</v>
      </c>
      <c r="G475" s="23"/>
      <c r="H475" s="23">
        <v>83606</v>
      </c>
      <c r="I475" s="136">
        <v>30339</v>
      </c>
      <c r="J475" s="8" t="str">
        <f t="shared" si="15"/>
        <v>January</v>
      </c>
      <c r="K475" s="194">
        <v>3</v>
      </c>
      <c r="L475" s="8"/>
      <c r="M475" s="8"/>
      <c r="N475" s="8"/>
    </row>
    <row r="476" spans="1:14" ht="14.25" x14ac:dyDescent="0.45">
      <c r="A476" s="8" t="s">
        <v>720</v>
      </c>
      <c r="B476" s="191" t="s">
        <v>22</v>
      </c>
      <c r="C476" s="192">
        <v>907008271</v>
      </c>
      <c r="D476" s="193">
        <v>8058244224</v>
      </c>
      <c r="E476" s="136">
        <v>39569</v>
      </c>
      <c r="F476" s="23">
        <f t="shared" ca="1" si="14"/>
        <v>12</v>
      </c>
      <c r="G476" s="23" t="s">
        <v>53</v>
      </c>
      <c r="H476" s="23">
        <v>30495</v>
      </c>
      <c r="I476" s="136">
        <v>24819</v>
      </c>
      <c r="J476" s="8" t="str">
        <f t="shared" si="15"/>
        <v>December</v>
      </c>
      <c r="K476" s="194">
        <v>4</v>
      </c>
      <c r="L476" s="8"/>
      <c r="M476" s="8"/>
      <c r="N476" s="8"/>
    </row>
    <row r="477" spans="1:14" ht="14.25" x14ac:dyDescent="0.45">
      <c r="A477" s="8" t="s">
        <v>36</v>
      </c>
      <c r="B477" s="191" t="s">
        <v>33</v>
      </c>
      <c r="C477" s="192">
        <v>251160000</v>
      </c>
      <c r="D477" s="193">
        <v>7002913490</v>
      </c>
      <c r="E477" s="136">
        <v>37798</v>
      </c>
      <c r="F477" s="23">
        <f t="shared" ca="1" si="14"/>
        <v>17</v>
      </c>
      <c r="G477" s="23"/>
      <c r="H477" s="23">
        <v>48412</v>
      </c>
      <c r="I477" s="136">
        <v>27062</v>
      </c>
      <c r="J477" s="8" t="str">
        <f t="shared" si="15"/>
        <v>February</v>
      </c>
      <c r="K477" s="194">
        <v>2</v>
      </c>
      <c r="L477" s="8"/>
      <c r="M477" s="8"/>
      <c r="N477" s="8"/>
    </row>
    <row r="478" spans="1:14" ht="14.25" x14ac:dyDescent="0.45">
      <c r="A478" s="8" t="s">
        <v>323</v>
      </c>
      <c r="B478" s="191" t="s">
        <v>29</v>
      </c>
      <c r="C478" s="192">
        <v>573880000</v>
      </c>
      <c r="D478" s="193">
        <v>8075295649</v>
      </c>
      <c r="E478" s="136">
        <v>40930</v>
      </c>
      <c r="F478" s="23">
        <f t="shared" ca="1" si="14"/>
        <v>8</v>
      </c>
      <c r="G478" s="23"/>
      <c r="H478" s="23">
        <v>29196</v>
      </c>
      <c r="I478" s="136">
        <v>29475</v>
      </c>
      <c r="J478" s="8" t="str">
        <f t="shared" si="15"/>
        <v>September</v>
      </c>
      <c r="K478" s="194">
        <v>3</v>
      </c>
      <c r="L478" s="8"/>
      <c r="M478" s="8"/>
      <c r="N478" s="8"/>
    </row>
    <row r="479" spans="1:14" ht="14.25" x14ac:dyDescent="0.45">
      <c r="A479" s="8" t="s">
        <v>779</v>
      </c>
      <c r="B479" s="191" t="s">
        <v>33</v>
      </c>
      <c r="C479" s="192">
        <v>785300000</v>
      </c>
      <c r="D479" s="193">
        <v>5171246633</v>
      </c>
      <c r="E479" s="136">
        <v>39033</v>
      </c>
      <c r="F479" s="23">
        <f t="shared" ca="1" si="14"/>
        <v>13</v>
      </c>
      <c r="G479" s="23"/>
      <c r="H479" s="23">
        <v>44050</v>
      </c>
      <c r="I479" s="136">
        <v>28310</v>
      </c>
      <c r="J479" s="8" t="str">
        <f t="shared" si="15"/>
        <v>July</v>
      </c>
      <c r="K479" s="194">
        <v>1</v>
      </c>
      <c r="L479" s="8"/>
      <c r="M479" s="8"/>
      <c r="N479" s="8"/>
    </row>
    <row r="480" spans="1:14" ht="14.25" x14ac:dyDescent="0.45">
      <c r="A480" s="8" t="s">
        <v>721</v>
      </c>
      <c r="B480" s="191" t="s">
        <v>22</v>
      </c>
      <c r="C480" s="192">
        <v>304460000</v>
      </c>
      <c r="D480" s="193">
        <v>2038399625</v>
      </c>
      <c r="E480" s="136">
        <v>43666</v>
      </c>
      <c r="F480" s="23">
        <f t="shared" ca="1" si="14"/>
        <v>1</v>
      </c>
      <c r="G480" s="23" t="s">
        <v>23</v>
      </c>
      <c r="H480" s="23">
        <v>85814</v>
      </c>
      <c r="I480" s="136">
        <v>27985</v>
      </c>
      <c r="J480" s="8" t="str">
        <f t="shared" si="15"/>
        <v>August</v>
      </c>
      <c r="K480" s="194">
        <v>4</v>
      </c>
      <c r="L480" s="8"/>
      <c r="M480" s="8"/>
      <c r="N480" s="8"/>
    </row>
    <row r="481" spans="1:14" ht="14.25" x14ac:dyDescent="0.45">
      <c r="A481" s="8" t="s">
        <v>722</v>
      </c>
      <c r="B481" s="191" t="s">
        <v>22</v>
      </c>
      <c r="C481" s="192">
        <v>700780000</v>
      </c>
      <c r="D481" s="193">
        <v>8142888726</v>
      </c>
      <c r="E481" s="136">
        <v>37697</v>
      </c>
      <c r="F481" s="23">
        <f t="shared" ca="1" si="14"/>
        <v>17</v>
      </c>
      <c r="G481" s="23" t="s">
        <v>38</v>
      </c>
      <c r="H481" s="23">
        <v>29662</v>
      </c>
      <c r="I481" s="136">
        <v>24722</v>
      </c>
      <c r="J481" s="8" t="str">
        <f t="shared" si="15"/>
        <v>September</v>
      </c>
      <c r="K481" s="194">
        <v>4</v>
      </c>
      <c r="L481" s="8"/>
      <c r="M481" s="8"/>
      <c r="N481" s="8"/>
    </row>
    <row r="482" spans="1:14" ht="14.25" x14ac:dyDescent="0.45">
      <c r="A482" s="8" t="s">
        <v>324</v>
      </c>
      <c r="B482" s="191" t="s">
        <v>33</v>
      </c>
      <c r="C482" s="192">
        <v>666709730</v>
      </c>
      <c r="D482" s="193">
        <v>4023182167</v>
      </c>
      <c r="E482" s="136">
        <v>39832</v>
      </c>
      <c r="F482" s="23">
        <f t="shared" ca="1" si="14"/>
        <v>11</v>
      </c>
      <c r="G482" s="23" t="s">
        <v>23</v>
      </c>
      <c r="H482" s="23">
        <v>68605</v>
      </c>
      <c r="I482" s="136">
        <v>28690</v>
      </c>
      <c r="J482" s="8" t="str">
        <f t="shared" si="15"/>
        <v>July</v>
      </c>
      <c r="K482" s="194">
        <v>4</v>
      </c>
      <c r="L482" s="8"/>
      <c r="M482" s="8"/>
      <c r="N482" s="8"/>
    </row>
    <row r="483" spans="1:14" ht="14.25" x14ac:dyDescent="0.45">
      <c r="A483" s="8" t="s">
        <v>174</v>
      </c>
      <c r="B483" s="191" t="s">
        <v>22</v>
      </c>
      <c r="C483" s="192">
        <v>885840000</v>
      </c>
      <c r="D483" s="193">
        <v>4155859743</v>
      </c>
      <c r="E483" s="136">
        <v>40791</v>
      </c>
      <c r="F483" s="23">
        <f t="shared" ca="1" si="14"/>
        <v>8</v>
      </c>
      <c r="G483" s="23" t="s">
        <v>55</v>
      </c>
      <c r="H483" s="23">
        <v>63395</v>
      </c>
      <c r="I483" s="136">
        <v>29821</v>
      </c>
      <c r="J483" s="8" t="str">
        <f t="shared" si="15"/>
        <v>August</v>
      </c>
      <c r="K483" s="194">
        <v>2</v>
      </c>
      <c r="L483" s="8"/>
      <c r="M483" s="8"/>
      <c r="N483" s="8"/>
    </row>
    <row r="484" spans="1:14" ht="14.25" x14ac:dyDescent="0.45">
      <c r="A484" s="8" t="s">
        <v>208</v>
      </c>
      <c r="B484" s="191" t="s">
        <v>22</v>
      </c>
      <c r="C484" s="192">
        <v>712006277</v>
      </c>
      <c r="D484" s="193">
        <v>4187936742</v>
      </c>
      <c r="E484" s="136">
        <v>38675</v>
      </c>
      <c r="F484" s="23">
        <f t="shared" ca="1" si="14"/>
        <v>14</v>
      </c>
      <c r="G484" s="23" t="s">
        <v>55</v>
      </c>
      <c r="H484" s="23">
        <v>90613</v>
      </c>
      <c r="I484" s="136">
        <v>27259</v>
      </c>
      <c r="J484" s="8" t="str">
        <f t="shared" si="15"/>
        <v>August</v>
      </c>
      <c r="K484" s="194">
        <v>4</v>
      </c>
      <c r="L484" s="8"/>
      <c r="M484" s="8"/>
      <c r="N484" s="8"/>
    </row>
    <row r="485" spans="1:14" ht="14.25" x14ac:dyDescent="0.45">
      <c r="A485" s="8" t="s">
        <v>573</v>
      </c>
      <c r="B485" s="191" t="s">
        <v>22</v>
      </c>
      <c r="C485" s="192">
        <v>181005406</v>
      </c>
      <c r="D485" s="193">
        <v>7161711684</v>
      </c>
      <c r="E485" s="136">
        <v>40627</v>
      </c>
      <c r="F485" s="23">
        <f t="shared" ca="1" si="14"/>
        <v>9</v>
      </c>
      <c r="G485" s="23" t="s">
        <v>53</v>
      </c>
      <c r="H485" s="23">
        <v>23648</v>
      </c>
      <c r="I485" s="136">
        <v>27291</v>
      </c>
      <c r="J485" s="8" t="str">
        <f t="shared" si="15"/>
        <v>September</v>
      </c>
      <c r="K485" s="194">
        <v>3</v>
      </c>
      <c r="L485" s="8"/>
      <c r="M485" s="8"/>
      <c r="N485" s="8"/>
    </row>
    <row r="486" spans="1:14" ht="14.25" x14ac:dyDescent="0.45">
      <c r="A486" s="8" t="s">
        <v>782</v>
      </c>
      <c r="B486" s="191" t="s">
        <v>33</v>
      </c>
      <c r="C486" s="192">
        <v>867220000</v>
      </c>
      <c r="D486" s="193">
        <v>4124018412</v>
      </c>
      <c r="E486" s="136">
        <v>43532</v>
      </c>
      <c r="F486" s="23">
        <f t="shared" ca="1" si="14"/>
        <v>1</v>
      </c>
      <c r="G486" s="23"/>
      <c r="H486" s="23">
        <v>34345</v>
      </c>
      <c r="I486" s="136">
        <v>29882</v>
      </c>
      <c r="J486" s="8" t="str">
        <f t="shared" si="15"/>
        <v>October</v>
      </c>
      <c r="K486" s="194">
        <v>4</v>
      </c>
      <c r="L486" s="8"/>
      <c r="M486" s="8"/>
      <c r="N486" s="8"/>
    </row>
    <row r="487" spans="1:14" ht="14.25" x14ac:dyDescent="0.45">
      <c r="A487" s="8" t="s">
        <v>723</v>
      </c>
      <c r="B487" s="191" t="s">
        <v>22</v>
      </c>
      <c r="C487" s="192">
        <v>666846850</v>
      </c>
      <c r="D487" s="193">
        <v>2184310812</v>
      </c>
      <c r="E487" s="136">
        <v>42834</v>
      </c>
      <c r="F487" s="23">
        <f t="shared" ca="1" si="14"/>
        <v>3</v>
      </c>
      <c r="G487" s="23"/>
      <c r="H487" s="23">
        <v>54322</v>
      </c>
      <c r="I487" s="136">
        <v>31364</v>
      </c>
      <c r="J487" s="8" t="str">
        <f t="shared" si="15"/>
        <v>November</v>
      </c>
      <c r="K487" s="194">
        <v>4</v>
      </c>
      <c r="L487" s="8"/>
      <c r="M487" s="8"/>
      <c r="N487" s="8"/>
    </row>
    <row r="488" spans="1:14" ht="14.25" x14ac:dyDescent="0.45">
      <c r="A488" s="8" t="s">
        <v>724</v>
      </c>
      <c r="B488" s="191" t="s">
        <v>29</v>
      </c>
      <c r="C488" s="192">
        <v>753009627</v>
      </c>
      <c r="D488" s="193">
        <v>2111667727</v>
      </c>
      <c r="E488" s="136">
        <v>37224</v>
      </c>
      <c r="F488" s="23">
        <f t="shared" ca="1" si="14"/>
        <v>18</v>
      </c>
      <c r="G488" s="23" t="s">
        <v>42</v>
      </c>
      <c r="H488" s="23">
        <v>21928</v>
      </c>
      <c r="I488" s="136">
        <v>23226</v>
      </c>
      <c r="J488" s="8" t="str">
        <f t="shared" si="15"/>
        <v>August</v>
      </c>
      <c r="K488" s="194">
        <v>1</v>
      </c>
      <c r="L488" s="8"/>
      <c r="M488" s="8"/>
      <c r="N488" s="8"/>
    </row>
    <row r="489" spans="1:14" ht="14.25" x14ac:dyDescent="0.45">
      <c r="A489" s="8" t="s">
        <v>648</v>
      </c>
      <c r="B489" s="191" t="s">
        <v>22</v>
      </c>
      <c r="C489" s="192">
        <v>475350000</v>
      </c>
      <c r="D489" s="193">
        <v>2164900864</v>
      </c>
      <c r="E489" s="136">
        <v>43000</v>
      </c>
      <c r="F489" s="23">
        <f t="shared" ca="1" si="14"/>
        <v>2</v>
      </c>
      <c r="G489" s="23" t="s">
        <v>55</v>
      </c>
      <c r="H489" s="23">
        <v>45998</v>
      </c>
      <c r="I489" s="136">
        <v>28038</v>
      </c>
      <c r="J489" s="8" t="str">
        <f t="shared" si="15"/>
        <v>October</v>
      </c>
      <c r="K489" s="194">
        <v>5</v>
      </c>
      <c r="L489" s="8"/>
      <c r="M489" s="8"/>
      <c r="N489" s="8"/>
    </row>
    <row r="490" spans="1:14" ht="14.25" x14ac:dyDescent="0.45">
      <c r="A490" s="8" t="s">
        <v>325</v>
      </c>
      <c r="B490" s="191" t="s">
        <v>33</v>
      </c>
      <c r="C490" s="192">
        <v>119007836</v>
      </c>
      <c r="D490" s="193">
        <v>7083173691</v>
      </c>
      <c r="E490" s="136">
        <v>38177</v>
      </c>
      <c r="F490" s="23">
        <f t="shared" ca="1" si="14"/>
        <v>16</v>
      </c>
      <c r="G490" s="23" t="s">
        <v>42</v>
      </c>
      <c r="H490" s="23">
        <v>51871</v>
      </c>
      <c r="I490" s="136">
        <v>23599</v>
      </c>
      <c r="J490" s="8" t="str">
        <f t="shared" si="15"/>
        <v>August</v>
      </c>
      <c r="K490" s="194">
        <v>1</v>
      </c>
      <c r="L490" s="8"/>
      <c r="M490" s="8"/>
      <c r="N490" s="8"/>
    </row>
    <row r="491" spans="1:14" ht="14.25" x14ac:dyDescent="0.45">
      <c r="A491" s="8" t="s">
        <v>225</v>
      </c>
      <c r="B491" s="191" t="s">
        <v>22</v>
      </c>
      <c r="C491" s="192">
        <v>666125979</v>
      </c>
      <c r="D491" s="193">
        <v>6128642893</v>
      </c>
      <c r="E491" s="136">
        <v>43892</v>
      </c>
      <c r="F491" s="23">
        <f t="shared" ca="1" si="14"/>
        <v>0</v>
      </c>
      <c r="G491" s="23" t="s">
        <v>38</v>
      </c>
      <c r="H491" s="23">
        <v>55650</v>
      </c>
      <c r="I491" s="136">
        <v>27923</v>
      </c>
      <c r="J491" s="8" t="str">
        <f t="shared" si="15"/>
        <v>June</v>
      </c>
      <c r="K491" s="194">
        <v>5</v>
      </c>
      <c r="L491" s="8"/>
      <c r="M491" s="8"/>
      <c r="N491" s="8"/>
    </row>
    <row r="492" spans="1:14" ht="14.25" x14ac:dyDescent="0.45">
      <c r="A492" s="8" t="s">
        <v>326</v>
      </c>
      <c r="B492" s="191" t="s">
        <v>33</v>
      </c>
      <c r="C492" s="192">
        <v>666680298</v>
      </c>
      <c r="D492" s="193">
        <v>6182572783</v>
      </c>
      <c r="E492" s="136">
        <v>37082</v>
      </c>
      <c r="F492" s="23">
        <f t="shared" ca="1" si="14"/>
        <v>19</v>
      </c>
      <c r="G492" s="23" t="s">
        <v>23</v>
      </c>
      <c r="H492" s="23">
        <v>32749</v>
      </c>
      <c r="I492" s="136">
        <v>26501</v>
      </c>
      <c r="J492" s="8" t="str">
        <f t="shared" si="15"/>
        <v>July</v>
      </c>
      <c r="K492" s="194">
        <v>2</v>
      </c>
      <c r="L492" s="8"/>
      <c r="M492" s="8"/>
      <c r="N492" s="8"/>
    </row>
    <row r="493" spans="1:14" ht="14.25" x14ac:dyDescent="0.45">
      <c r="A493" s="8" t="s">
        <v>416</v>
      </c>
      <c r="B493" s="191" t="s">
        <v>29</v>
      </c>
      <c r="C493" s="192">
        <v>666700926</v>
      </c>
      <c r="D493" s="193">
        <v>3193883919</v>
      </c>
      <c r="E493" s="136">
        <v>36802</v>
      </c>
      <c r="F493" s="23">
        <f t="shared" ca="1" si="14"/>
        <v>19</v>
      </c>
      <c r="G493" s="23"/>
      <c r="H493" s="23">
        <v>25201</v>
      </c>
      <c r="I493" s="136">
        <v>20230</v>
      </c>
      <c r="J493" s="8" t="str">
        <f t="shared" si="15"/>
        <v>May</v>
      </c>
      <c r="K493" s="194">
        <v>4</v>
      </c>
      <c r="L493" s="8"/>
      <c r="M493" s="8"/>
      <c r="N493" s="8"/>
    </row>
    <row r="494" spans="1:14" ht="14.25" x14ac:dyDescent="0.45">
      <c r="A494" s="8" t="s">
        <v>806</v>
      </c>
      <c r="B494" s="191" t="s">
        <v>29</v>
      </c>
      <c r="C494" s="192">
        <v>759510000</v>
      </c>
      <c r="D494" s="193">
        <v>5087508998</v>
      </c>
      <c r="E494" s="136">
        <v>37518</v>
      </c>
      <c r="F494" s="23">
        <f t="shared" ca="1" si="14"/>
        <v>17</v>
      </c>
      <c r="G494" s="23" t="s">
        <v>23</v>
      </c>
      <c r="H494" s="23">
        <v>18853</v>
      </c>
      <c r="I494" s="136">
        <v>24640</v>
      </c>
      <c r="J494" s="8" t="str">
        <f t="shared" si="15"/>
        <v>June</v>
      </c>
      <c r="K494" s="194">
        <v>2</v>
      </c>
      <c r="L494" s="8"/>
      <c r="M494" s="8"/>
      <c r="N494" s="8"/>
    </row>
    <row r="495" spans="1:14" ht="14.25" x14ac:dyDescent="0.45">
      <c r="A495" s="8" t="s">
        <v>770</v>
      </c>
      <c r="B495" s="191" t="s">
        <v>33</v>
      </c>
      <c r="C495" s="192">
        <v>928003034</v>
      </c>
      <c r="D495" s="193">
        <v>3082453666</v>
      </c>
      <c r="E495" s="136">
        <v>40189</v>
      </c>
      <c r="F495" s="23">
        <f t="shared" ca="1" si="14"/>
        <v>10</v>
      </c>
      <c r="G495" s="23" t="s">
        <v>53</v>
      </c>
      <c r="H495" s="23">
        <v>31603</v>
      </c>
      <c r="I495" s="136">
        <v>24999</v>
      </c>
      <c r="J495" s="8" t="str">
        <f t="shared" si="15"/>
        <v>June</v>
      </c>
      <c r="K495" s="194">
        <v>3</v>
      </c>
      <c r="L495" s="8"/>
      <c r="M495" s="8"/>
      <c r="N495" s="8"/>
    </row>
    <row r="496" spans="1:14" ht="14.25" x14ac:dyDescent="0.45">
      <c r="A496" s="8" t="s">
        <v>441</v>
      </c>
      <c r="B496" s="191" t="s">
        <v>28</v>
      </c>
      <c r="C496" s="192">
        <v>703001535</v>
      </c>
      <c r="D496" s="193">
        <v>7155268828</v>
      </c>
      <c r="E496" s="136">
        <v>39626</v>
      </c>
      <c r="F496" s="23">
        <f t="shared" ca="1" si="14"/>
        <v>12</v>
      </c>
      <c r="G496" s="23" t="s">
        <v>55</v>
      </c>
      <c r="H496" s="23">
        <v>34174</v>
      </c>
      <c r="I496" s="136">
        <v>24152</v>
      </c>
      <c r="J496" s="8" t="str">
        <f t="shared" si="15"/>
        <v>February</v>
      </c>
      <c r="K496" s="194">
        <v>2</v>
      </c>
      <c r="L496" s="8"/>
      <c r="M496" s="8"/>
      <c r="N496" s="8"/>
    </row>
    <row r="497" spans="1:14" ht="14.25" x14ac:dyDescent="0.45">
      <c r="A497" s="8" t="s">
        <v>482</v>
      </c>
      <c r="B497" s="191" t="s">
        <v>33</v>
      </c>
      <c r="C497" s="192">
        <v>248006368</v>
      </c>
      <c r="D497" s="193">
        <v>8085790921</v>
      </c>
      <c r="E497" s="136">
        <v>39702</v>
      </c>
      <c r="F497" s="23">
        <f t="shared" ca="1" si="14"/>
        <v>11</v>
      </c>
      <c r="G497" s="23"/>
      <c r="H497" s="23">
        <v>68529</v>
      </c>
      <c r="I497" s="136">
        <v>25720</v>
      </c>
      <c r="J497" s="8" t="str">
        <f t="shared" si="15"/>
        <v>June</v>
      </c>
      <c r="K497" s="194">
        <v>4</v>
      </c>
      <c r="L497" s="8"/>
      <c r="M497" s="8"/>
      <c r="N497" s="8"/>
    </row>
    <row r="498" spans="1:14" ht="14.25" x14ac:dyDescent="0.45">
      <c r="A498" s="8" t="s">
        <v>119</v>
      </c>
      <c r="B498" s="191" t="s">
        <v>22</v>
      </c>
      <c r="C498" s="192">
        <v>971002547</v>
      </c>
      <c r="D498" s="193">
        <v>4014729409</v>
      </c>
      <c r="E498" s="136">
        <v>37721</v>
      </c>
      <c r="F498" s="23">
        <f t="shared" ca="1" si="14"/>
        <v>17</v>
      </c>
      <c r="G498" s="23"/>
      <c r="H498" s="23">
        <v>72378</v>
      </c>
      <c r="I498" s="136">
        <v>21001</v>
      </c>
      <c r="J498" s="8" t="str">
        <f t="shared" si="15"/>
        <v>June</v>
      </c>
      <c r="K498" s="194">
        <v>3</v>
      </c>
      <c r="L498" s="8"/>
      <c r="M498" s="8"/>
      <c r="N498" s="8"/>
    </row>
    <row r="499" spans="1:14" ht="14.25" x14ac:dyDescent="0.45">
      <c r="A499" s="8" t="s">
        <v>377</v>
      </c>
      <c r="B499" s="191" t="s">
        <v>22</v>
      </c>
      <c r="C499" s="192">
        <v>952004113</v>
      </c>
      <c r="D499" s="193">
        <v>8137280453</v>
      </c>
      <c r="E499" s="136">
        <v>38747</v>
      </c>
      <c r="F499" s="23">
        <f t="shared" ca="1" si="14"/>
        <v>14</v>
      </c>
      <c r="G499" s="23" t="s">
        <v>55</v>
      </c>
      <c r="H499" s="23">
        <v>61656</v>
      </c>
      <c r="I499" s="136">
        <v>24478</v>
      </c>
      <c r="J499" s="8" t="str">
        <f t="shared" si="15"/>
        <v>January</v>
      </c>
      <c r="K499" s="194">
        <v>1</v>
      </c>
      <c r="L499" s="8"/>
      <c r="M499" s="8"/>
      <c r="N499" s="8"/>
    </row>
    <row r="500" spans="1:14" ht="14.25" x14ac:dyDescent="0.45">
      <c r="A500" s="8" t="s">
        <v>574</v>
      </c>
      <c r="B500" s="191" t="s">
        <v>22</v>
      </c>
      <c r="C500" s="192">
        <v>449480000</v>
      </c>
      <c r="D500" s="193">
        <v>3192376215</v>
      </c>
      <c r="E500" s="136">
        <v>42485</v>
      </c>
      <c r="F500" s="23">
        <f t="shared" ca="1" si="14"/>
        <v>4</v>
      </c>
      <c r="G500" s="23"/>
      <c r="H500" s="23">
        <v>73793</v>
      </c>
      <c r="I500" s="136">
        <v>30996</v>
      </c>
      <c r="J500" s="8" t="str">
        <f t="shared" si="15"/>
        <v>November</v>
      </c>
      <c r="K500" s="194">
        <v>2</v>
      </c>
      <c r="L500" s="8"/>
      <c r="M500" s="8"/>
      <c r="N500" s="8"/>
    </row>
    <row r="501" spans="1:14" ht="14.25" x14ac:dyDescent="0.45">
      <c r="A501" s="8" t="s">
        <v>417</v>
      </c>
      <c r="B501" s="191" t="s">
        <v>22</v>
      </c>
      <c r="C501" s="192">
        <v>666342435</v>
      </c>
      <c r="D501" s="193">
        <v>5132712826</v>
      </c>
      <c r="E501" s="136">
        <v>37219</v>
      </c>
      <c r="F501" s="23">
        <f t="shared" ca="1" si="14"/>
        <v>18</v>
      </c>
      <c r="G501" s="23" t="s">
        <v>53</v>
      </c>
      <c r="H501" s="23">
        <v>54033</v>
      </c>
      <c r="I501" s="136">
        <v>26776</v>
      </c>
      <c r="J501" s="8" t="str">
        <f t="shared" si="15"/>
        <v>April</v>
      </c>
      <c r="K501" s="194">
        <v>5</v>
      </c>
      <c r="L501" s="8"/>
      <c r="M501" s="8"/>
      <c r="N501" s="8"/>
    </row>
    <row r="502" spans="1:14" ht="14.25" x14ac:dyDescent="0.45">
      <c r="A502" s="8" t="s">
        <v>61</v>
      </c>
      <c r="B502" s="191" t="s">
        <v>29</v>
      </c>
      <c r="C502" s="192">
        <v>666867902</v>
      </c>
      <c r="D502" s="193">
        <v>2073199265</v>
      </c>
      <c r="E502" s="136">
        <v>38652</v>
      </c>
      <c r="F502" s="23">
        <f t="shared" ca="1" si="14"/>
        <v>14</v>
      </c>
      <c r="G502" s="23" t="s">
        <v>42</v>
      </c>
      <c r="H502" s="23">
        <v>30983</v>
      </c>
      <c r="I502" s="136">
        <v>22050</v>
      </c>
      <c r="J502" s="8" t="str">
        <f t="shared" si="15"/>
        <v>May</v>
      </c>
      <c r="K502" s="194">
        <v>1</v>
      </c>
      <c r="L502" s="8"/>
      <c r="M502" s="8"/>
      <c r="N502" s="8"/>
    </row>
    <row r="503" spans="1:14" ht="14.25" x14ac:dyDescent="0.45">
      <c r="A503" s="8" t="s">
        <v>575</v>
      </c>
      <c r="B503" s="191" t="s">
        <v>22</v>
      </c>
      <c r="C503" s="192">
        <v>394220000</v>
      </c>
      <c r="D503" s="193">
        <v>7098502926</v>
      </c>
      <c r="E503" s="136">
        <v>40732</v>
      </c>
      <c r="F503" s="23">
        <f t="shared" ca="1" si="14"/>
        <v>9</v>
      </c>
      <c r="G503" s="23" t="s">
        <v>38</v>
      </c>
      <c r="H503" s="23">
        <v>53184</v>
      </c>
      <c r="I503" s="136">
        <v>28591</v>
      </c>
      <c r="J503" s="8" t="str">
        <f t="shared" si="15"/>
        <v>April</v>
      </c>
      <c r="K503" s="194">
        <v>1</v>
      </c>
      <c r="L503" s="8"/>
      <c r="M503" s="8"/>
      <c r="N503" s="8"/>
    </row>
    <row r="504" spans="1:14" ht="14.25" x14ac:dyDescent="0.45">
      <c r="A504" s="8" t="s">
        <v>120</v>
      </c>
      <c r="B504" s="191" t="s">
        <v>22</v>
      </c>
      <c r="C504" s="192">
        <v>162990000</v>
      </c>
      <c r="D504" s="193">
        <v>8082456406</v>
      </c>
      <c r="E504" s="136">
        <v>42051</v>
      </c>
      <c r="F504" s="23">
        <f t="shared" ca="1" si="14"/>
        <v>5</v>
      </c>
      <c r="G504" s="23"/>
      <c r="H504" s="23">
        <v>43188</v>
      </c>
      <c r="I504" s="136">
        <v>31541</v>
      </c>
      <c r="J504" s="8" t="str">
        <f t="shared" si="15"/>
        <v>May</v>
      </c>
      <c r="K504" s="194">
        <v>2</v>
      </c>
      <c r="L504" s="8"/>
      <c r="M504" s="8"/>
      <c r="N504" s="8"/>
    </row>
    <row r="505" spans="1:14" ht="14.25" x14ac:dyDescent="0.45">
      <c r="A505" s="8" t="s">
        <v>442</v>
      </c>
      <c r="B505" s="191" t="s">
        <v>29</v>
      </c>
      <c r="C505" s="192">
        <v>724910000</v>
      </c>
      <c r="D505" s="193">
        <v>3106565171</v>
      </c>
      <c r="E505" s="136">
        <v>38380</v>
      </c>
      <c r="F505" s="23">
        <f t="shared" ca="1" si="14"/>
        <v>15</v>
      </c>
      <c r="G505" s="23" t="s">
        <v>55</v>
      </c>
      <c r="H505" s="23">
        <v>24251</v>
      </c>
      <c r="I505" s="136">
        <v>26876</v>
      </c>
      <c r="J505" s="8" t="str">
        <f t="shared" si="15"/>
        <v>July</v>
      </c>
      <c r="K505" s="194">
        <v>3</v>
      </c>
      <c r="L505" s="8"/>
      <c r="M505" s="8"/>
      <c r="N505" s="8"/>
    </row>
    <row r="506" spans="1:14" ht="14.25" x14ac:dyDescent="0.45">
      <c r="A506" s="8" t="s">
        <v>327</v>
      </c>
      <c r="B506" s="191" t="s">
        <v>29</v>
      </c>
      <c r="C506" s="192">
        <v>708900000</v>
      </c>
      <c r="D506" s="193">
        <v>3096132408</v>
      </c>
      <c r="E506" s="136">
        <v>36541</v>
      </c>
      <c r="F506" s="23">
        <f t="shared" ca="1" si="14"/>
        <v>20</v>
      </c>
      <c r="G506" s="23"/>
      <c r="H506" s="23">
        <v>30938</v>
      </c>
      <c r="I506" s="136">
        <v>24903</v>
      </c>
      <c r="J506" s="8" t="str">
        <f t="shared" si="15"/>
        <v>March</v>
      </c>
      <c r="K506" s="194">
        <v>2</v>
      </c>
      <c r="L506" s="8"/>
      <c r="M506" s="8"/>
      <c r="N506" s="8"/>
    </row>
    <row r="507" spans="1:14" ht="14.25" x14ac:dyDescent="0.45">
      <c r="A507" s="8" t="s">
        <v>121</v>
      </c>
      <c r="B507" s="191" t="s">
        <v>22</v>
      </c>
      <c r="C507" s="192">
        <v>779007021</v>
      </c>
      <c r="D507" s="193">
        <v>9081682521</v>
      </c>
      <c r="E507" s="136">
        <v>43588</v>
      </c>
      <c r="F507" s="23">
        <f t="shared" ca="1" si="14"/>
        <v>1</v>
      </c>
      <c r="G507" s="23"/>
      <c r="H507" s="23">
        <v>33657</v>
      </c>
      <c r="I507" s="136">
        <v>28246</v>
      </c>
      <c r="J507" s="8" t="str">
        <f t="shared" si="15"/>
        <v>May</v>
      </c>
      <c r="K507" s="194">
        <v>2</v>
      </c>
      <c r="L507" s="8"/>
      <c r="M507" s="8"/>
      <c r="N507" s="8"/>
    </row>
    <row r="508" spans="1:14" ht="14.25" x14ac:dyDescent="0.45">
      <c r="A508" s="8" t="s">
        <v>328</v>
      </c>
      <c r="B508" s="191" t="s">
        <v>22</v>
      </c>
      <c r="C508" s="192">
        <v>928006247</v>
      </c>
      <c r="D508" s="193">
        <v>5133744359</v>
      </c>
      <c r="E508" s="136">
        <v>37191</v>
      </c>
      <c r="F508" s="23">
        <f t="shared" ca="1" si="14"/>
        <v>18</v>
      </c>
      <c r="G508" s="23" t="s">
        <v>53</v>
      </c>
      <c r="H508" s="23">
        <v>34148</v>
      </c>
      <c r="I508" s="136">
        <v>24885</v>
      </c>
      <c r="J508" s="8" t="str">
        <f t="shared" si="15"/>
        <v>February</v>
      </c>
      <c r="K508" s="194">
        <v>4</v>
      </c>
      <c r="L508" s="8"/>
      <c r="M508" s="8"/>
      <c r="N508" s="8"/>
    </row>
    <row r="509" spans="1:14" ht="14.25" x14ac:dyDescent="0.45">
      <c r="A509" s="8" t="s">
        <v>329</v>
      </c>
      <c r="B509" s="191" t="s">
        <v>28</v>
      </c>
      <c r="C509" s="192">
        <v>696003398</v>
      </c>
      <c r="D509" s="193">
        <v>5007126482</v>
      </c>
      <c r="E509" s="136">
        <v>36844</v>
      </c>
      <c r="F509" s="23">
        <f t="shared" ca="1" si="14"/>
        <v>19</v>
      </c>
      <c r="G509" s="23" t="s">
        <v>53</v>
      </c>
      <c r="H509" s="23">
        <v>34986</v>
      </c>
      <c r="I509" s="136">
        <v>22449</v>
      </c>
      <c r="J509" s="8" t="str">
        <f t="shared" si="15"/>
        <v>June</v>
      </c>
      <c r="K509" s="194">
        <v>3</v>
      </c>
      <c r="L509" s="8"/>
      <c r="M509" s="8"/>
      <c r="N509" s="8"/>
    </row>
    <row r="510" spans="1:14" ht="14.25" x14ac:dyDescent="0.45">
      <c r="A510" s="8" t="s">
        <v>330</v>
      </c>
      <c r="B510" s="191" t="s">
        <v>29</v>
      </c>
      <c r="C510" s="192">
        <v>666208268</v>
      </c>
      <c r="D510" s="193">
        <v>5151800673</v>
      </c>
      <c r="E510" s="136">
        <v>40537</v>
      </c>
      <c r="F510" s="23">
        <f t="shared" ca="1" si="14"/>
        <v>9</v>
      </c>
      <c r="G510" s="23" t="s">
        <v>23</v>
      </c>
      <c r="H510" s="23">
        <v>18050</v>
      </c>
      <c r="I510" s="136">
        <v>26753</v>
      </c>
      <c r="J510" s="8" t="str">
        <f t="shared" si="15"/>
        <v>March</v>
      </c>
      <c r="K510" s="194">
        <v>5</v>
      </c>
      <c r="L510" s="8"/>
      <c r="M510" s="8"/>
      <c r="N510" s="8"/>
    </row>
    <row r="511" spans="1:14" ht="14.25" x14ac:dyDescent="0.45">
      <c r="A511" s="8" t="s">
        <v>507</v>
      </c>
      <c r="B511" s="191" t="s">
        <v>33</v>
      </c>
      <c r="C511" s="192">
        <v>666242026</v>
      </c>
      <c r="D511" s="193">
        <v>2092256131</v>
      </c>
      <c r="E511" s="136">
        <v>37009</v>
      </c>
      <c r="F511" s="23">
        <f t="shared" ca="1" si="14"/>
        <v>19</v>
      </c>
      <c r="G511" s="23" t="s">
        <v>23</v>
      </c>
      <c r="H511" s="23">
        <v>53141</v>
      </c>
      <c r="I511" s="136">
        <v>23520</v>
      </c>
      <c r="J511" s="8" t="str">
        <f t="shared" si="15"/>
        <v>May</v>
      </c>
      <c r="K511" s="194">
        <v>3</v>
      </c>
      <c r="L511" s="8"/>
      <c r="M511" s="8"/>
      <c r="N511" s="8"/>
    </row>
    <row r="512" spans="1:14" ht="14.25" x14ac:dyDescent="0.45">
      <c r="A512" s="8" t="s">
        <v>449</v>
      </c>
      <c r="B512" s="191" t="s">
        <v>33</v>
      </c>
      <c r="C512" s="192">
        <v>307001575</v>
      </c>
      <c r="D512" s="193">
        <v>9176040465</v>
      </c>
      <c r="E512" s="136">
        <v>37770</v>
      </c>
      <c r="F512" s="23">
        <f t="shared" ca="1" si="14"/>
        <v>17</v>
      </c>
      <c r="G512" s="23" t="s">
        <v>42</v>
      </c>
      <c r="H512" s="23">
        <v>44125</v>
      </c>
      <c r="I512" s="136">
        <v>22005</v>
      </c>
      <c r="J512" s="8" t="str">
        <f t="shared" si="15"/>
        <v>March</v>
      </c>
      <c r="K512" s="194">
        <v>5</v>
      </c>
      <c r="L512" s="8"/>
      <c r="M512" s="8"/>
      <c r="N512" s="8"/>
    </row>
    <row r="513" spans="1:14" ht="14.25" x14ac:dyDescent="0.45">
      <c r="A513" s="8" t="s">
        <v>209</v>
      </c>
      <c r="B513" s="191" t="s">
        <v>29</v>
      </c>
      <c r="C513" s="192">
        <v>666603219</v>
      </c>
      <c r="D513" s="193">
        <v>9114920825</v>
      </c>
      <c r="E513" s="136">
        <v>37299</v>
      </c>
      <c r="F513" s="23">
        <f t="shared" ca="1" si="14"/>
        <v>18</v>
      </c>
      <c r="G513" s="23"/>
      <c r="H513" s="23">
        <v>31250</v>
      </c>
      <c r="I513" s="136">
        <v>22342</v>
      </c>
      <c r="J513" s="8" t="str">
        <f t="shared" si="15"/>
        <v>March</v>
      </c>
      <c r="K513" s="194">
        <v>2</v>
      </c>
      <c r="L513" s="8"/>
      <c r="M513" s="8"/>
      <c r="N513" s="8"/>
    </row>
    <row r="514" spans="1:14" ht="14.25" x14ac:dyDescent="0.45">
      <c r="A514" s="8" t="s">
        <v>649</v>
      </c>
      <c r="B514" s="191" t="s">
        <v>33</v>
      </c>
      <c r="C514" s="192">
        <v>644001117</v>
      </c>
      <c r="D514" s="193">
        <v>5041617913</v>
      </c>
      <c r="E514" s="136">
        <v>38578</v>
      </c>
      <c r="F514" s="23">
        <f t="shared" ref="F514:F577" ca="1" si="16">DATEDIF(E514,TODAY(),"Y")</f>
        <v>14</v>
      </c>
      <c r="G514" s="23" t="s">
        <v>23</v>
      </c>
      <c r="H514" s="23">
        <v>38372</v>
      </c>
      <c r="I514" s="136">
        <v>26367</v>
      </c>
      <c r="J514" s="8" t="str">
        <f t="shared" ref="J514:J577" si="17">VLOOKUP(MONTH(I514),M:N,2,0)</f>
        <v>March</v>
      </c>
      <c r="K514" s="194">
        <v>4</v>
      </c>
      <c r="L514" s="8"/>
      <c r="M514" s="8"/>
      <c r="N514" s="8"/>
    </row>
    <row r="515" spans="1:14" ht="14.25" x14ac:dyDescent="0.45">
      <c r="A515" s="8" t="s">
        <v>725</v>
      </c>
      <c r="B515" s="191" t="s">
        <v>22</v>
      </c>
      <c r="C515" s="192">
        <v>759009717</v>
      </c>
      <c r="D515" s="193">
        <v>5024713628</v>
      </c>
      <c r="E515" s="136">
        <v>42086</v>
      </c>
      <c r="F515" s="23">
        <f t="shared" ca="1" si="16"/>
        <v>5</v>
      </c>
      <c r="G515" s="23" t="s">
        <v>42</v>
      </c>
      <c r="H515" s="23">
        <v>26781</v>
      </c>
      <c r="I515" s="136">
        <v>26079</v>
      </c>
      <c r="J515" s="8" t="str">
        <f t="shared" si="17"/>
        <v>May</v>
      </c>
      <c r="K515" s="194">
        <v>3</v>
      </c>
      <c r="L515" s="8"/>
      <c r="M515" s="8"/>
      <c r="N515" s="8"/>
    </row>
    <row r="516" spans="1:14" ht="14.25" x14ac:dyDescent="0.45">
      <c r="A516" s="8" t="s">
        <v>331</v>
      </c>
      <c r="B516" s="191" t="s">
        <v>33</v>
      </c>
      <c r="C516" s="192">
        <v>306310000</v>
      </c>
      <c r="D516" s="193">
        <v>3115821616</v>
      </c>
      <c r="E516" s="136">
        <v>41323</v>
      </c>
      <c r="F516" s="23">
        <f t="shared" ca="1" si="16"/>
        <v>7</v>
      </c>
      <c r="G516" s="23"/>
      <c r="H516" s="23">
        <v>49224</v>
      </c>
      <c r="I516" s="136">
        <v>24880</v>
      </c>
      <c r="J516" s="8" t="str">
        <f t="shared" si="17"/>
        <v>February</v>
      </c>
      <c r="K516" s="194">
        <v>1</v>
      </c>
      <c r="L516" s="8"/>
      <c r="M516" s="8"/>
      <c r="N516" s="8"/>
    </row>
    <row r="517" spans="1:14" ht="14.25" x14ac:dyDescent="0.45">
      <c r="A517" s="8" t="s">
        <v>798</v>
      </c>
      <c r="B517" s="191" t="s">
        <v>22</v>
      </c>
      <c r="C517" s="192">
        <v>283009949</v>
      </c>
      <c r="D517" s="193">
        <v>2015993367</v>
      </c>
      <c r="E517" s="136">
        <v>38110</v>
      </c>
      <c r="F517" s="23">
        <f t="shared" ca="1" si="16"/>
        <v>16</v>
      </c>
      <c r="G517" s="23" t="s">
        <v>23</v>
      </c>
      <c r="H517" s="23">
        <v>24323</v>
      </c>
      <c r="I517" s="136">
        <v>21929</v>
      </c>
      <c r="J517" s="8" t="str">
        <f t="shared" si="17"/>
        <v>January</v>
      </c>
      <c r="K517" s="194">
        <v>1</v>
      </c>
      <c r="L517" s="8"/>
      <c r="M517" s="8"/>
      <c r="N517" s="8"/>
    </row>
    <row r="518" spans="1:14" ht="14.25" x14ac:dyDescent="0.45">
      <c r="A518" s="8" t="s">
        <v>332</v>
      </c>
      <c r="B518" s="191" t="s">
        <v>33</v>
      </c>
      <c r="C518" s="192">
        <v>690008500</v>
      </c>
      <c r="D518" s="193">
        <v>7144633649</v>
      </c>
      <c r="E518" s="136">
        <v>43773</v>
      </c>
      <c r="F518" s="23">
        <f t="shared" ca="1" si="16"/>
        <v>0</v>
      </c>
      <c r="G518" s="23" t="s">
        <v>38</v>
      </c>
      <c r="H518" s="23">
        <v>67483</v>
      </c>
      <c r="I518" s="136">
        <v>27030</v>
      </c>
      <c r="J518" s="8" t="str">
        <f t="shared" si="17"/>
        <v>January</v>
      </c>
      <c r="K518" s="194">
        <v>1</v>
      </c>
      <c r="L518" s="8"/>
      <c r="M518" s="8"/>
      <c r="N518" s="8"/>
    </row>
    <row r="519" spans="1:14" ht="14.25" x14ac:dyDescent="0.45">
      <c r="A519" s="8" t="s">
        <v>76</v>
      </c>
      <c r="B519" s="191" t="s">
        <v>22</v>
      </c>
      <c r="C519" s="192">
        <v>921008174</v>
      </c>
      <c r="D519" s="193">
        <v>2036129939</v>
      </c>
      <c r="E519" s="136">
        <v>41195</v>
      </c>
      <c r="F519" s="23">
        <f t="shared" ca="1" si="16"/>
        <v>7</v>
      </c>
      <c r="G519" s="23"/>
      <c r="H519" s="23">
        <v>61124</v>
      </c>
      <c r="I519" s="136">
        <v>28814</v>
      </c>
      <c r="J519" s="8" t="str">
        <f t="shared" si="17"/>
        <v>November</v>
      </c>
      <c r="K519" s="194">
        <v>5</v>
      </c>
      <c r="L519" s="8"/>
      <c r="M519" s="8"/>
      <c r="N519" s="8"/>
    </row>
    <row r="520" spans="1:14" ht="14.25" x14ac:dyDescent="0.45">
      <c r="A520" s="8" t="s">
        <v>650</v>
      </c>
      <c r="B520" s="191" t="s">
        <v>22</v>
      </c>
      <c r="C520" s="192">
        <v>560009281</v>
      </c>
      <c r="D520" s="193">
        <v>2024078104</v>
      </c>
      <c r="E520" s="136">
        <v>37327</v>
      </c>
      <c r="F520" s="23">
        <f t="shared" ca="1" si="16"/>
        <v>18</v>
      </c>
      <c r="G520" s="23"/>
      <c r="H520" s="23">
        <v>83354</v>
      </c>
      <c r="I520" s="136">
        <v>24454</v>
      </c>
      <c r="J520" s="8" t="str">
        <f t="shared" si="17"/>
        <v>December</v>
      </c>
      <c r="K520" s="194">
        <v>4</v>
      </c>
      <c r="L520" s="8"/>
      <c r="M520" s="8"/>
      <c r="N520" s="8"/>
    </row>
    <row r="521" spans="1:14" ht="14.25" x14ac:dyDescent="0.45">
      <c r="A521" s="8" t="s">
        <v>483</v>
      </c>
      <c r="B521" s="191" t="s">
        <v>22</v>
      </c>
      <c r="C521" s="192">
        <v>666901839</v>
      </c>
      <c r="D521" s="193">
        <v>3024383168</v>
      </c>
      <c r="E521" s="136">
        <v>43871</v>
      </c>
      <c r="F521" s="23">
        <f t="shared" ca="1" si="16"/>
        <v>0</v>
      </c>
      <c r="G521" s="23" t="s">
        <v>55</v>
      </c>
      <c r="H521" s="23">
        <v>29576</v>
      </c>
      <c r="I521" s="136">
        <v>32550</v>
      </c>
      <c r="J521" s="8" t="str">
        <f t="shared" si="17"/>
        <v>February</v>
      </c>
      <c r="K521" s="194">
        <v>2</v>
      </c>
      <c r="L521" s="8"/>
      <c r="M521" s="8"/>
      <c r="N521" s="8"/>
    </row>
    <row r="522" spans="1:14" ht="14.25" x14ac:dyDescent="0.45">
      <c r="A522" s="8" t="s">
        <v>210</v>
      </c>
      <c r="B522" s="191" t="s">
        <v>33</v>
      </c>
      <c r="C522" s="192">
        <v>993230000</v>
      </c>
      <c r="D522" s="193">
        <v>3182787318</v>
      </c>
      <c r="E522" s="136">
        <v>39199</v>
      </c>
      <c r="F522" s="23">
        <f t="shared" ca="1" si="16"/>
        <v>13</v>
      </c>
      <c r="G522" s="23" t="s">
        <v>23</v>
      </c>
      <c r="H522" s="23">
        <v>59103</v>
      </c>
      <c r="I522" s="136">
        <v>27216</v>
      </c>
      <c r="J522" s="8" t="str">
        <f t="shared" si="17"/>
        <v>July</v>
      </c>
      <c r="K522" s="194">
        <v>5</v>
      </c>
      <c r="L522" s="8"/>
      <c r="M522" s="8"/>
      <c r="N522" s="8"/>
    </row>
    <row r="523" spans="1:14" ht="14.25" x14ac:dyDescent="0.45">
      <c r="A523" s="8" t="s">
        <v>226</v>
      </c>
      <c r="B523" s="191" t="s">
        <v>22</v>
      </c>
      <c r="C523" s="192">
        <v>958005146</v>
      </c>
      <c r="D523" s="193">
        <v>2162814530</v>
      </c>
      <c r="E523" s="136">
        <v>36582</v>
      </c>
      <c r="F523" s="23">
        <f t="shared" ca="1" si="16"/>
        <v>20</v>
      </c>
      <c r="G523" s="23"/>
      <c r="H523" s="23">
        <v>47841</v>
      </c>
      <c r="I523" s="136">
        <v>24423</v>
      </c>
      <c r="J523" s="8" t="str">
        <f t="shared" si="17"/>
        <v>November</v>
      </c>
      <c r="K523" s="194">
        <v>3</v>
      </c>
      <c r="L523" s="8"/>
      <c r="M523" s="8"/>
      <c r="N523" s="8"/>
    </row>
    <row r="524" spans="1:14" ht="14.25" x14ac:dyDescent="0.45">
      <c r="A524" s="8" t="s">
        <v>484</v>
      </c>
      <c r="B524" s="191" t="s">
        <v>22</v>
      </c>
      <c r="C524" s="192">
        <v>990002723</v>
      </c>
      <c r="D524" s="193">
        <v>2186865606</v>
      </c>
      <c r="E524" s="136">
        <v>38824</v>
      </c>
      <c r="F524" s="23">
        <f t="shared" ca="1" si="16"/>
        <v>14</v>
      </c>
      <c r="G524" s="23" t="s">
        <v>23</v>
      </c>
      <c r="H524" s="23">
        <v>61676</v>
      </c>
      <c r="I524" s="136">
        <v>24487</v>
      </c>
      <c r="J524" s="8" t="str">
        <f t="shared" si="17"/>
        <v>January</v>
      </c>
      <c r="K524" s="194">
        <v>1</v>
      </c>
      <c r="L524" s="8"/>
      <c r="M524" s="8"/>
      <c r="N524" s="8"/>
    </row>
    <row r="525" spans="1:14" ht="14.25" x14ac:dyDescent="0.45">
      <c r="A525" s="8" t="s">
        <v>418</v>
      </c>
      <c r="B525" s="191" t="s">
        <v>33</v>
      </c>
      <c r="C525" s="192">
        <v>120008611</v>
      </c>
      <c r="D525" s="193">
        <v>4076012031</v>
      </c>
      <c r="E525" s="136">
        <v>36791</v>
      </c>
      <c r="F525" s="23">
        <f t="shared" ca="1" si="16"/>
        <v>19</v>
      </c>
      <c r="G525" s="23"/>
      <c r="H525" s="23">
        <v>45884</v>
      </c>
      <c r="I525" s="136">
        <v>23306</v>
      </c>
      <c r="J525" s="8" t="str">
        <f t="shared" si="17"/>
        <v>October</v>
      </c>
      <c r="K525" s="194">
        <v>5</v>
      </c>
      <c r="L525" s="8"/>
      <c r="M525" s="8"/>
      <c r="N525" s="8"/>
    </row>
    <row r="526" spans="1:14" ht="14.25" x14ac:dyDescent="0.45">
      <c r="A526" s="8" t="s">
        <v>443</v>
      </c>
      <c r="B526" s="191" t="s">
        <v>29</v>
      </c>
      <c r="C526" s="192">
        <v>837001143</v>
      </c>
      <c r="D526" s="193">
        <v>2137405629</v>
      </c>
      <c r="E526" s="136">
        <v>38783</v>
      </c>
      <c r="F526" s="23">
        <f t="shared" ca="1" si="16"/>
        <v>14</v>
      </c>
      <c r="G526" s="23" t="s">
        <v>23</v>
      </c>
      <c r="H526" s="23">
        <v>29037</v>
      </c>
      <c r="I526" s="136">
        <v>23925</v>
      </c>
      <c r="J526" s="8" t="str">
        <f t="shared" si="17"/>
        <v>July</v>
      </c>
      <c r="K526" s="194">
        <v>4</v>
      </c>
      <c r="L526" s="8"/>
      <c r="M526" s="8"/>
      <c r="N526" s="8"/>
    </row>
    <row r="527" spans="1:14" ht="14.25" x14ac:dyDescent="0.45">
      <c r="A527" s="8" t="s">
        <v>122</v>
      </c>
      <c r="B527" s="191" t="s">
        <v>33</v>
      </c>
      <c r="C527" s="192">
        <v>248006961</v>
      </c>
      <c r="D527" s="193">
        <v>5194442207</v>
      </c>
      <c r="E527" s="136">
        <v>39545</v>
      </c>
      <c r="F527" s="23">
        <f t="shared" ca="1" si="16"/>
        <v>12</v>
      </c>
      <c r="G527" s="23" t="s">
        <v>23</v>
      </c>
      <c r="H527" s="23">
        <v>53585</v>
      </c>
      <c r="I527" s="136">
        <v>26389</v>
      </c>
      <c r="J527" s="8" t="str">
        <f t="shared" si="17"/>
        <v>March</v>
      </c>
      <c r="K527" s="194">
        <v>2</v>
      </c>
      <c r="L527" s="8"/>
      <c r="M527" s="8"/>
      <c r="N527" s="8"/>
    </row>
    <row r="528" spans="1:14" ht="14.25" x14ac:dyDescent="0.45">
      <c r="A528" s="8" t="s">
        <v>651</v>
      </c>
      <c r="B528" s="191" t="s">
        <v>22</v>
      </c>
      <c r="C528" s="192">
        <v>666916970</v>
      </c>
      <c r="D528" s="193">
        <v>7033122083</v>
      </c>
      <c r="E528" s="136">
        <v>37102</v>
      </c>
      <c r="F528" s="23">
        <f t="shared" ca="1" si="16"/>
        <v>19</v>
      </c>
      <c r="G528" s="23" t="s">
        <v>42</v>
      </c>
      <c r="H528" s="23">
        <v>20116</v>
      </c>
      <c r="I528" s="136">
        <v>20646</v>
      </c>
      <c r="J528" s="8" t="str">
        <f t="shared" si="17"/>
        <v>July</v>
      </c>
      <c r="K528" s="194">
        <v>3</v>
      </c>
      <c r="L528" s="8"/>
      <c r="M528" s="8"/>
      <c r="N528" s="8"/>
    </row>
    <row r="529" spans="1:14" ht="14.25" x14ac:dyDescent="0.45">
      <c r="A529" s="8" t="s">
        <v>771</v>
      </c>
      <c r="B529" s="191" t="s">
        <v>29</v>
      </c>
      <c r="C529" s="192">
        <v>646260000</v>
      </c>
      <c r="D529" s="193">
        <v>6125035104</v>
      </c>
      <c r="E529" s="136">
        <v>36847</v>
      </c>
      <c r="F529" s="23">
        <f t="shared" ca="1" si="16"/>
        <v>19</v>
      </c>
      <c r="G529" s="23" t="s">
        <v>42</v>
      </c>
      <c r="H529" s="23">
        <v>24543</v>
      </c>
      <c r="I529" s="136">
        <v>22248</v>
      </c>
      <c r="J529" s="8" t="str">
        <f t="shared" si="17"/>
        <v>November</v>
      </c>
      <c r="K529" s="194">
        <v>2</v>
      </c>
      <c r="L529" s="8"/>
      <c r="M529" s="8"/>
      <c r="N529" s="8"/>
    </row>
    <row r="530" spans="1:14" ht="14.25" x14ac:dyDescent="0.45">
      <c r="A530" s="8" t="s">
        <v>726</v>
      </c>
      <c r="B530" s="191" t="s">
        <v>22</v>
      </c>
      <c r="C530" s="192">
        <v>865170000</v>
      </c>
      <c r="D530" s="193">
        <v>4173124315</v>
      </c>
      <c r="E530" s="136">
        <v>44015</v>
      </c>
      <c r="F530" s="23">
        <f t="shared" ca="1" si="16"/>
        <v>0</v>
      </c>
      <c r="G530" s="23"/>
      <c r="H530" s="23">
        <v>85616</v>
      </c>
      <c r="I530" s="136">
        <v>33111</v>
      </c>
      <c r="J530" s="8" t="str">
        <f t="shared" si="17"/>
        <v>August</v>
      </c>
      <c r="K530" s="194">
        <v>4</v>
      </c>
      <c r="L530" s="8"/>
      <c r="M530" s="8"/>
      <c r="N530" s="8"/>
    </row>
    <row r="531" spans="1:14" ht="14.25" x14ac:dyDescent="0.45">
      <c r="A531" s="8" t="s">
        <v>333</v>
      </c>
      <c r="B531" s="191" t="s">
        <v>22</v>
      </c>
      <c r="C531" s="192">
        <v>666434128</v>
      </c>
      <c r="D531" s="193">
        <v>5057722509</v>
      </c>
      <c r="E531" s="136">
        <v>42117</v>
      </c>
      <c r="F531" s="23">
        <f t="shared" ca="1" si="16"/>
        <v>5</v>
      </c>
      <c r="G531" s="23" t="s">
        <v>53</v>
      </c>
      <c r="H531" s="23">
        <v>76473</v>
      </c>
      <c r="I531" s="136">
        <v>27368</v>
      </c>
      <c r="J531" s="8" t="str">
        <f t="shared" si="17"/>
        <v>December</v>
      </c>
      <c r="K531" s="194">
        <v>1</v>
      </c>
      <c r="L531" s="8"/>
      <c r="M531" s="8"/>
      <c r="N531" s="8"/>
    </row>
    <row r="532" spans="1:14" ht="14.25" x14ac:dyDescent="0.45">
      <c r="A532" s="8" t="s">
        <v>508</v>
      </c>
      <c r="B532" s="191" t="s">
        <v>22</v>
      </c>
      <c r="C532" s="192">
        <v>517001555</v>
      </c>
      <c r="D532" s="193">
        <v>5164160215</v>
      </c>
      <c r="E532" s="136">
        <v>38901</v>
      </c>
      <c r="F532" s="23">
        <f t="shared" ca="1" si="16"/>
        <v>14</v>
      </c>
      <c r="G532" s="23" t="s">
        <v>53</v>
      </c>
      <c r="H532" s="23">
        <v>41852</v>
      </c>
      <c r="I532" s="136">
        <v>24267</v>
      </c>
      <c r="J532" s="8" t="str">
        <f t="shared" si="17"/>
        <v>June</v>
      </c>
      <c r="K532" s="194">
        <v>1</v>
      </c>
      <c r="L532" s="8"/>
      <c r="M532" s="8"/>
      <c r="N532" s="8"/>
    </row>
    <row r="533" spans="1:14" ht="14.25" x14ac:dyDescent="0.45">
      <c r="A533" s="8" t="s">
        <v>509</v>
      </c>
      <c r="B533" s="191" t="s">
        <v>22</v>
      </c>
      <c r="C533" s="192">
        <v>666763173</v>
      </c>
      <c r="D533" s="193">
        <v>4194989537</v>
      </c>
      <c r="E533" s="136">
        <v>39478</v>
      </c>
      <c r="F533" s="23">
        <f t="shared" ca="1" si="16"/>
        <v>12</v>
      </c>
      <c r="G533" s="23" t="s">
        <v>53</v>
      </c>
      <c r="H533" s="23">
        <v>77682</v>
      </c>
      <c r="I533" s="136">
        <v>22585</v>
      </c>
      <c r="J533" s="8" t="str">
        <f t="shared" si="17"/>
        <v>October</v>
      </c>
      <c r="K533" s="194">
        <v>5</v>
      </c>
      <c r="L533" s="8"/>
      <c r="M533" s="8"/>
      <c r="N533" s="8"/>
    </row>
    <row r="534" spans="1:14" ht="14.25" x14ac:dyDescent="0.45">
      <c r="A534" s="8" t="s">
        <v>62</v>
      </c>
      <c r="B534" s="191" t="s">
        <v>29</v>
      </c>
      <c r="C534" s="192">
        <v>875007950</v>
      </c>
      <c r="D534" s="193">
        <v>6193204992</v>
      </c>
      <c r="E534" s="136">
        <v>37445</v>
      </c>
      <c r="F534" s="23">
        <f t="shared" ca="1" si="16"/>
        <v>18</v>
      </c>
      <c r="G534" s="23" t="s">
        <v>55</v>
      </c>
      <c r="H534" s="23">
        <v>28006</v>
      </c>
      <c r="I534" s="136">
        <v>22637</v>
      </c>
      <c r="J534" s="8" t="str">
        <f t="shared" si="17"/>
        <v>December</v>
      </c>
      <c r="K534" s="194">
        <v>3</v>
      </c>
      <c r="L534" s="8"/>
      <c r="M534" s="8"/>
      <c r="N534" s="8"/>
    </row>
    <row r="535" spans="1:14" ht="14.25" x14ac:dyDescent="0.45">
      <c r="A535" s="8" t="s">
        <v>211</v>
      </c>
      <c r="B535" s="191" t="s">
        <v>29</v>
      </c>
      <c r="C535" s="192">
        <v>960003205</v>
      </c>
      <c r="D535" s="193">
        <v>7182881600</v>
      </c>
      <c r="E535" s="136">
        <v>38675</v>
      </c>
      <c r="F535" s="23">
        <f t="shared" ca="1" si="16"/>
        <v>14</v>
      </c>
      <c r="G535" s="23"/>
      <c r="H535" s="23">
        <v>20789</v>
      </c>
      <c r="I535" s="136">
        <v>25874</v>
      </c>
      <c r="J535" s="8" t="str">
        <f t="shared" si="17"/>
        <v>November</v>
      </c>
      <c r="K535" s="194">
        <v>2</v>
      </c>
      <c r="L535" s="8"/>
      <c r="M535" s="8"/>
      <c r="N535" s="8"/>
    </row>
    <row r="536" spans="1:14" ht="14.25" x14ac:dyDescent="0.45">
      <c r="A536" s="8" t="s">
        <v>727</v>
      </c>
      <c r="B536" s="191" t="s">
        <v>33</v>
      </c>
      <c r="C536" s="192">
        <v>582004749</v>
      </c>
      <c r="D536" s="193">
        <v>4106252690</v>
      </c>
      <c r="E536" s="136">
        <v>43350</v>
      </c>
      <c r="F536" s="23">
        <f t="shared" ca="1" si="16"/>
        <v>1</v>
      </c>
      <c r="G536" s="23"/>
      <c r="H536" s="23">
        <v>67349</v>
      </c>
      <c r="I536" s="136">
        <v>26784</v>
      </c>
      <c r="J536" s="8" t="str">
        <f t="shared" si="17"/>
        <v>April</v>
      </c>
      <c r="K536" s="194">
        <v>4</v>
      </c>
      <c r="L536" s="8"/>
      <c r="M536" s="8"/>
      <c r="N536" s="8"/>
    </row>
    <row r="537" spans="1:14" ht="14.25" x14ac:dyDescent="0.45">
      <c r="A537" s="8" t="s">
        <v>334</v>
      </c>
      <c r="B537" s="191" t="s">
        <v>28</v>
      </c>
      <c r="C537" s="192">
        <v>240510000</v>
      </c>
      <c r="D537" s="193">
        <v>2133640748</v>
      </c>
      <c r="E537" s="136">
        <v>38801</v>
      </c>
      <c r="F537" s="23">
        <f t="shared" ca="1" si="16"/>
        <v>14</v>
      </c>
      <c r="G537" s="23"/>
      <c r="H537" s="23">
        <v>24502</v>
      </c>
      <c r="I537" s="136">
        <v>23945</v>
      </c>
      <c r="J537" s="8" t="str">
        <f t="shared" si="17"/>
        <v>July</v>
      </c>
      <c r="K537" s="194">
        <v>5</v>
      </c>
      <c r="L537" s="8"/>
      <c r="M537" s="8"/>
      <c r="N537" s="8"/>
    </row>
    <row r="538" spans="1:14" ht="14.25" x14ac:dyDescent="0.45">
      <c r="A538" s="8" t="s">
        <v>766</v>
      </c>
      <c r="B538" s="191" t="s">
        <v>29</v>
      </c>
      <c r="C538" s="192">
        <v>622120000</v>
      </c>
      <c r="D538" s="193">
        <v>2178721709</v>
      </c>
      <c r="E538" s="136">
        <v>42334</v>
      </c>
      <c r="F538" s="23">
        <f t="shared" ca="1" si="16"/>
        <v>4</v>
      </c>
      <c r="G538" s="23" t="s">
        <v>55</v>
      </c>
      <c r="H538" s="23">
        <v>33732</v>
      </c>
      <c r="I538" s="136">
        <v>29781</v>
      </c>
      <c r="J538" s="8" t="str">
        <f t="shared" si="17"/>
        <v>July</v>
      </c>
      <c r="K538" s="194">
        <v>4</v>
      </c>
      <c r="L538" s="8"/>
      <c r="M538" s="8"/>
      <c r="N538" s="8"/>
    </row>
    <row r="539" spans="1:14" ht="14.25" x14ac:dyDescent="0.45">
      <c r="A539" s="8" t="s">
        <v>451</v>
      </c>
      <c r="B539" s="191" t="s">
        <v>22</v>
      </c>
      <c r="C539" s="192">
        <v>901005709</v>
      </c>
      <c r="D539" s="193">
        <v>9108443818</v>
      </c>
      <c r="E539" s="136">
        <v>36991</v>
      </c>
      <c r="F539" s="23">
        <f t="shared" ca="1" si="16"/>
        <v>19</v>
      </c>
      <c r="G539" s="23" t="s">
        <v>42</v>
      </c>
      <c r="H539" s="23">
        <v>85083</v>
      </c>
      <c r="I539" s="136">
        <v>20248</v>
      </c>
      <c r="J539" s="8" t="str">
        <f t="shared" si="17"/>
        <v>June</v>
      </c>
      <c r="K539" s="194">
        <v>4</v>
      </c>
      <c r="L539" s="8"/>
      <c r="M539" s="8"/>
      <c r="N539" s="8"/>
    </row>
    <row r="540" spans="1:14" ht="14.25" x14ac:dyDescent="0.45">
      <c r="A540" s="8" t="s">
        <v>123</v>
      </c>
      <c r="B540" s="191" t="s">
        <v>29</v>
      </c>
      <c r="C540" s="192">
        <v>900003966</v>
      </c>
      <c r="D540" s="193">
        <v>9023386758</v>
      </c>
      <c r="E540" s="136">
        <v>40263</v>
      </c>
      <c r="F540" s="23">
        <f t="shared" ca="1" si="16"/>
        <v>10</v>
      </c>
      <c r="G540" s="23" t="s">
        <v>23</v>
      </c>
      <c r="H540" s="23">
        <v>23713</v>
      </c>
      <c r="I540" s="136">
        <v>23905</v>
      </c>
      <c r="J540" s="8" t="str">
        <f t="shared" si="17"/>
        <v>June</v>
      </c>
      <c r="K540" s="194">
        <v>4</v>
      </c>
      <c r="L540" s="8"/>
      <c r="M540" s="8"/>
      <c r="N540" s="8"/>
    </row>
    <row r="541" spans="1:14" ht="14.25" x14ac:dyDescent="0.45">
      <c r="A541" s="8" t="s">
        <v>652</v>
      </c>
      <c r="B541" s="191" t="s">
        <v>28</v>
      </c>
      <c r="C541" s="192">
        <v>189370000</v>
      </c>
      <c r="D541" s="193">
        <v>6071629556</v>
      </c>
      <c r="E541" s="136">
        <v>43160</v>
      </c>
      <c r="F541" s="23">
        <f t="shared" ca="1" si="16"/>
        <v>2</v>
      </c>
      <c r="G541" s="23" t="s">
        <v>23</v>
      </c>
      <c r="H541" s="23">
        <v>30485</v>
      </c>
      <c r="I541" s="136">
        <v>28714</v>
      </c>
      <c r="J541" s="8" t="str">
        <f t="shared" si="17"/>
        <v>August</v>
      </c>
      <c r="K541" s="194">
        <v>5</v>
      </c>
      <c r="L541" s="8"/>
      <c r="M541" s="8"/>
      <c r="N541" s="8"/>
    </row>
    <row r="542" spans="1:14" ht="14.25" x14ac:dyDescent="0.45">
      <c r="A542" s="8" t="s">
        <v>653</v>
      </c>
      <c r="B542" s="191" t="s">
        <v>33</v>
      </c>
      <c r="C542" s="192">
        <v>584003706</v>
      </c>
      <c r="D542" s="193">
        <v>7063539786</v>
      </c>
      <c r="E542" s="136">
        <v>39383</v>
      </c>
      <c r="F542" s="23">
        <f t="shared" ca="1" si="16"/>
        <v>12</v>
      </c>
      <c r="G542" s="23"/>
      <c r="H542" s="23">
        <v>34332</v>
      </c>
      <c r="I542" s="136">
        <v>23195</v>
      </c>
      <c r="J542" s="8" t="str">
        <f t="shared" si="17"/>
        <v>July</v>
      </c>
      <c r="K542" s="194">
        <v>1</v>
      </c>
      <c r="L542" s="8"/>
      <c r="M542" s="8"/>
      <c r="N542" s="8"/>
    </row>
    <row r="543" spans="1:14" ht="14.25" x14ac:dyDescent="0.45">
      <c r="A543" s="8" t="s">
        <v>510</v>
      </c>
      <c r="B543" s="191" t="s">
        <v>22</v>
      </c>
      <c r="C543" s="192">
        <v>577290000</v>
      </c>
      <c r="D543" s="193">
        <v>3001280865</v>
      </c>
      <c r="E543" s="136">
        <v>40364</v>
      </c>
      <c r="F543" s="23">
        <f t="shared" ca="1" si="16"/>
        <v>10</v>
      </c>
      <c r="G543" s="23" t="s">
        <v>42</v>
      </c>
      <c r="H543" s="23">
        <v>21555</v>
      </c>
      <c r="I543" s="136">
        <v>28919</v>
      </c>
      <c r="J543" s="8" t="str">
        <f t="shared" si="17"/>
        <v>March</v>
      </c>
      <c r="K543" s="194">
        <v>5</v>
      </c>
      <c r="L543" s="8"/>
      <c r="M543" s="8"/>
      <c r="N543" s="8"/>
    </row>
    <row r="544" spans="1:14" ht="14.25" x14ac:dyDescent="0.45">
      <c r="A544" s="8" t="s">
        <v>227</v>
      </c>
      <c r="B544" s="191" t="s">
        <v>22</v>
      </c>
      <c r="C544" s="192">
        <v>398003058</v>
      </c>
      <c r="D544" s="193">
        <v>3086705508</v>
      </c>
      <c r="E544" s="136">
        <v>37407</v>
      </c>
      <c r="F544" s="23">
        <f t="shared" ca="1" si="16"/>
        <v>18</v>
      </c>
      <c r="G544" s="23" t="s">
        <v>53</v>
      </c>
      <c r="H544" s="23">
        <v>30177</v>
      </c>
      <c r="I544" s="136">
        <v>24609</v>
      </c>
      <c r="J544" s="8" t="str">
        <f t="shared" si="17"/>
        <v>May</v>
      </c>
      <c r="K544" s="194">
        <v>5</v>
      </c>
      <c r="L544" s="8"/>
      <c r="M544" s="8"/>
      <c r="N544" s="8"/>
    </row>
    <row r="545" spans="1:14" ht="14.25" x14ac:dyDescent="0.45">
      <c r="A545" s="8" t="s">
        <v>728</v>
      </c>
      <c r="B545" s="191" t="s">
        <v>22</v>
      </c>
      <c r="C545" s="192">
        <v>509007087</v>
      </c>
      <c r="D545" s="193">
        <v>7046410575</v>
      </c>
      <c r="E545" s="136">
        <v>36981</v>
      </c>
      <c r="F545" s="23">
        <f t="shared" ca="1" si="16"/>
        <v>19</v>
      </c>
      <c r="G545" s="23" t="s">
        <v>23</v>
      </c>
      <c r="H545" s="23">
        <v>37826</v>
      </c>
      <c r="I545" s="136">
        <v>21961</v>
      </c>
      <c r="J545" s="8" t="str">
        <f t="shared" si="17"/>
        <v>February</v>
      </c>
      <c r="K545" s="194">
        <v>3</v>
      </c>
      <c r="L545" s="8"/>
      <c r="M545" s="8"/>
      <c r="N545" s="8"/>
    </row>
    <row r="546" spans="1:14" ht="14.25" x14ac:dyDescent="0.45">
      <c r="A546" s="8" t="s">
        <v>228</v>
      </c>
      <c r="B546" s="191" t="s">
        <v>22</v>
      </c>
      <c r="C546" s="192">
        <v>666126703</v>
      </c>
      <c r="D546" s="193">
        <v>4045119214</v>
      </c>
      <c r="E546" s="136">
        <v>36736</v>
      </c>
      <c r="F546" s="23">
        <f t="shared" ca="1" si="16"/>
        <v>20</v>
      </c>
      <c r="G546" s="23" t="s">
        <v>23</v>
      </c>
      <c r="H546" s="23">
        <v>40251</v>
      </c>
      <c r="I546" s="136">
        <v>23736</v>
      </c>
      <c r="J546" s="8" t="str">
        <f t="shared" si="17"/>
        <v>December</v>
      </c>
      <c r="K546" s="194">
        <v>5</v>
      </c>
      <c r="L546" s="8"/>
      <c r="M546" s="8"/>
      <c r="N546" s="8"/>
    </row>
    <row r="547" spans="1:14" ht="14.25" x14ac:dyDescent="0.45">
      <c r="A547" s="8" t="s">
        <v>335</v>
      </c>
      <c r="B547" s="191" t="s">
        <v>33</v>
      </c>
      <c r="C547" s="192">
        <v>666150939</v>
      </c>
      <c r="D547" s="193">
        <v>8065866679</v>
      </c>
      <c r="E547" s="136">
        <v>42343</v>
      </c>
      <c r="F547" s="23">
        <f t="shared" ca="1" si="16"/>
        <v>4</v>
      </c>
      <c r="G547" s="23" t="s">
        <v>53</v>
      </c>
      <c r="H547" s="23">
        <v>34374</v>
      </c>
      <c r="I547" s="136">
        <v>31394</v>
      </c>
      <c r="J547" s="8" t="str">
        <f t="shared" si="17"/>
        <v>December</v>
      </c>
      <c r="K547" s="194">
        <v>5</v>
      </c>
      <c r="L547" s="8"/>
      <c r="M547" s="8"/>
      <c r="N547" s="8"/>
    </row>
    <row r="548" spans="1:14" ht="14.25" x14ac:dyDescent="0.45">
      <c r="A548" s="8" t="s">
        <v>124</v>
      </c>
      <c r="B548" s="191" t="s">
        <v>29</v>
      </c>
      <c r="C548" s="192">
        <v>873570000</v>
      </c>
      <c r="D548" s="193">
        <v>3047853314</v>
      </c>
      <c r="E548" s="136">
        <v>38669</v>
      </c>
      <c r="F548" s="23">
        <f t="shared" ca="1" si="16"/>
        <v>14</v>
      </c>
      <c r="G548" s="23" t="s">
        <v>53</v>
      </c>
      <c r="H548" s="23">
        <v>22761</v>
      </c>
      <c r="I548" s="136">
        <v>26404</v>
      </c>
      <c r="J548" s="8" t="str">
        <f t="shared" si="17"/>
        <v>April</v>
      </c>
      <c r="K548" s="194">
        <v>3</v>
      </c>
      <c r="L548" s="8"/>
      <c r="M548" s="8"/>
      <c r="N548" s="8"/>
    </row>
    <row r="549" spans="1:14" ht="14.25" x14ac:dyDescent="0.45">
      <c r="A549" s="8" t="s">
        <v>212</v>
      </c>
      <c r="B549" s="191" t="s">
        <v>22</v>
      </c>
      <c r="C549" s="192">
        <v>765008752</v>
      </c>
      <c r="D549" s="193">
        <v>4132416398</v>
      </c>
      <c r="E549" s="136">
        <v>36367</v>
      </c>
      <c r="F549" s="23">
        <f t="shared" ca="1" si="16"/>
        <v>21</v>
      </c>
      <c r="G549" s="23" t="s">
        <v>53</v>
      </c>
      <c r="H549" s="23">
        <v>23669</v>
      </c>
      <c r="I549" s="136">
        <v>24793</v>
      </c>
      <c r="J549" s="8" t="str">
        <f t="shared" si="17"/>
        <v>November</v>
      </c>
      <c r="K549" s="194">
        <v>1</v>
      </c>
      <c r="L549" s="8"/>
      <c r="M549" s="8"/>
      <c r="N549" s="8"/>
    </row>
    <row r="550" spans="1:14" ht="14.25" x14ac:dyDescent="0.45">
      <c r="A550" s="8" t="s">
        <v>729</v>
      </c>
      <c r="B550" s="191" t="s">
        <v>28</v>
      </c>
      <c r="C550" s="192">
        <v>662340000</v>
      </c>
      <c r="D550" s="193">
        <v>6047461285</v>
      </c>
      <c r="E550" s="136">
        <v>37324</v>
      </c>
      <c r="F550" s="23">
        <f t="shared" ca="1" si="16"/>
        <v>18</v>
      </c>
      <c r="G550" s="23" t="s">
        <v>53</v>
      </c>
      <c r="H550" s="23">
        <v>22657</v>
      </c>
      <c r="I550" s="136">
        <v>23007</v>
      </c>
      <c r="J550" s="8" t="str">
        <f t="shared" si="17"/>
        <v>December</v>
      </c>
      <c r="K550" s="194">
        <v>2</v>
      </c>
      <c r="L550" s="8"/>
      <c r="M550" s="8"/>
      <c r="N550" s="8"/>
    </row>
    <row r="551" spans="1:14" ht="14.25" x14ac:dyDescent="0.45">
      <c r="A551" s="8" t="s">
        <v>336</v>
      </c>
      <c r="B551" s="191" t="s">
        <v>22</v>
      </c>
      <c r="C551" s="192">
        <v>427009275</v>
      </c>
      <c r="D551" s="193">
        <v>3135089157</v>
      </c>
      <c r="E551" s="136">
        <v>39689</v>
      </c>
      <c r="F551" s="23">
        <f t="shared" ca="1" si="16"/>
        <v>11</v>
      </c>
      <c r="G551" s="23" t="s">
        <v>53</v>
      </c>
      <c r="H551" s="23">
        <v>41344</v>
      </c>
      <c r="I551" s="136">
        <v>27741</v>
      </c>
      <c r="J551" s="8" t="str">
        <f t="shared" si="17"/>
        <v>December</v>
      </c>
      <c r="K551" s="194">
        <v>5</v>
      </c>
      <c r="L551" s="8"/>
      <c r="M551" s="8"/>
      <c r="N551" s="8"/>
    </row>
    <row r="552" spans="1:14" ht="14.25" x14ac:dyDescent="0.45">
      <c r="A552" s="8" t="s">
        <v>419</v>
      </c>
      <c r="B552" s="191" t="s">
        <v>29</v>
      </c>
      <c r="C552" s="192">
        <v>666605772</v>
      </c>
      <c r="D552" s="193">
        <v>9038488350</v>
      </c>
      <c r="E552" s="136">
        <v>38760</v>
      </c>
      <c r="F552" s="23">
        <f t="shared" ca="1" si="16"/>
        <v>14</v>
      </c>
      <c r="G552" s="23" t="s">
        <v>23</v>
      </c>
      <c r="H552" s="23">
        <v>34533</v>
      </c>
      <c r="I552" s="136">
        <v>24668</v>
      </c>
      <c r="J552" s="8" t="str">
        <f t="shared" si="17"/>
        <v>July</v>
      </c>
      <c r="K552" s="194">
        <v>2</v>
      </c>
      <c r="L552" s="8"/>
      <c r="M552" s="8"/>
      <c r="N552" s="8"/>
    </row>
    <row r="553" spans="1:14" ht="14.25" x14ac:dyDescent="0.45">
      <c r="A553" s="8" t="s">
        <v>576</v>
      </c>
      <c r="B553" s="191" t="s">
        <v>28</v>
      </c>
      <c r="C553" s="192">
        <v>666302677</v>
      </c>
      <c r="D553" s="193">
        <v>5112246699</v>
      </c>
      <c r="E553" s="136">
        <v>37273</v>
      </c>
      <c r="F553" s="23">
        <f t="shared" ca="1" si="16"/>
        <v>18</v>
      </c>
      <c r="G553" s="23"/>
      <c r="H553" s="23">
        <v>17305</v>
      </c>
      <c r="I553" s="136">
        <v>22094</v>
      </c>
      <c r="J553" s="8" t="str">
        <f t="shared" si="17"/>
        <v>June</v>
      </c>
      <c r="K553" s="194">
        <v>5</v>
      </c>
      <c r="L553" s="8"/>
      <c r="M553" s="8"/>
      <c r="N553" s="8"/>
    </row>
    <row r="554" spans="1:14" ht="14.25" x14ac:dyDescent="0.45">
      <c r="A554" s="8" t="s">
        <v>213</v>
      </c>
      <c r="B554" s="191" t="s">
        <v>33</v>
      </c>
      <c r="C554" s="192">
        <v>157007953</v>
      </c>
      <c r="D554" s="193">
        <v>5096860208</v>
      </c>
      <c r="E554" s="136">
        <v>39656</v>
      </c>
      <c r="F554" s="23">
        <f t="shared" ca="1" si="16"/>
        <v>12</v>
      </c>
      <c r="G554" s="23" t="s">
        <v>53</v>
      </c>
      <c r="H554" s="23">
        <v>37716</v>
      </c>
      <c r="I554" s="136">
        <v>22871</v>
      </c>
      <c r="J554" s="8" t="str">
        <f t="shared" si="17"/>
        <v>August</v>
      </c>
      <c r="K554" s="194">
        <v>1</v>
      </c>
      <c r="L554" s="8"/>
      <c r="M554" s="8"/>
      <c r="N554" s="8"/>
    </row>
    <row r="555" spans="1:14" ht="14.25" x14ac:dyDescent="0.45">
      <c r="A555" s="8" t="s">
        <v>84</v>
      </c>
      <c r="B555" s="191" t="s">
        <v>29</v>
      </c>
      <c r="C555" s="192">
        <v>382920000</v>
      </c>
      <c r="D555" s="193">
        <v>3105991555</v>
      </c>
      <c r="E555" s="136">
        <v>36683</v>
      </c>
      <c r="F555" s="23">
        <f t="shared" ca="1" si="16"/>
        <v>20</v>
      </c>
      <c r="G555" s="23"/>
      <c r="H555" s="23">
        <v>25880</v>
      </c>
      <c r="I555" s="136">
        <v>21438</v>
      </c>
      <c r="J555" s="8" t="str">
        <f t="shared" si="17"/>
        <v>September</v>
      </c>
      <c r="K555" s="194">
        <v>4</v>
      </c>
      <c r="L555" s="8"/>
      <c r="M555" s="8"/>
      <c r="N555" s="8"/>
    </row>
    <row r="556" spans="1:14" ht="14.25" x14ac:dyDescent="0.45">
      <c r="A556" s="8" t="s">
        <v>63</v>
      </c>
      <c r="B556" s="191" t="s">
        <v>22</v>
      </c>
      <c r="C556" s="192">
        <v>755003977</v>
      </c>
      <c r="D556" s="193">
        <v>5162511732</v>
      </c>
      <c r="E556" s="136">
        <v>39377</v>
      </c>
      <c r="F556" s="23">
        <f t="shared" ca="1" si="16"/>
        <v>12</v>
      </c>
      <c r="G556" s="23" t="s">
        <v>53</v>
      </c>
      <c r="H556" s="23">
        <v>63839</v>
      </c>
      <c r="I556" s="136">
        <v>27621</v>
      </c>
      <c r="J556" s="8" t="str">
        <f t="shared" si="17"/>
        <v>August</v>
      </c>
      <c r="K556" s="194">
        <v>5</v>
      </c>
      <c r="L556" s="8"/>
      <c r="M556" s="8"/>
      <c r="N556" s="8"/>
    </row>
    <row r="557" spans="1:14" ht="14.25" x14ac:dyDescent="0.45">
      <c r="A557" s="8" t="s">
        <v>337</v>
      </c>
      <c r="B557" s="191" t="s">
        <v>22</v>
      </c>
      <c r="C557" s="192">
        <v>729770000</v>
      </c>
      <c r="D557" s="193">
        <v>9048561612</v>
      </c>
      <c r="E557" s="136">
        <v>40061</v>
      </c>
      <c r="F557" s="23">
        <f t="shared" ca="1" si="16"/>
        <v>10</v>
      </c>
      <c r="G557" s="23"/>
      <c r="H557" s="23">
        <v>61626</v>
      </c>
      <c r="I557" s="136">
        <v>28758</v>
      </c>
      <c r="J557" s="8" t="str">
        <f t="shared" si="17"/>
        <v>September</v>
      </c>
      <c r="K557" s="194">
        <v>4</v>
      </c>
      <c r="L557" s="8"/>
      <c r="M557" s="8"/>
      <c r="N557" s="8"/>
    </row>
    <row r="558" spans="1:14" ht="14.25" x14ac:dyDescent="0.45">
      <c r="A558" s="8" t="s">
        <v>760</v>
      </c>
      <c r="B558" s="191" t="s">
        <v>33</v>
      </c>
      <c r="C558" s="192">
        <v>186710000</v>
      </c>
      <c r="D558" s="193">
        <v>4115344270</v>
      </c>
      <c r="E558" s="136">
        <v>36489</v>
      </c>
      <c r="F558" s="23">
        <f t="shared" ca="1" si="16"/>
        <v>20</v>
      </c>
      <c r="G558" s="23"/>
      <c r="H558" s="23">
        <v>54738</v>
      </c>
      <c r="I558" s="136">
        <v>24152</v>
      </c>
      <c r="J558" s="8" t="str">
        <f t="shared" si="17"/>
        <v>February</v>
      </c>
      <c r="K558" s="194">
        <v>5</v>
      </c>
      <c r="L558" s="8"/>
      <c r="M558" s="8"/>
      <c r="N558" s="8"/>
    </row>
    <row r="559" spans="1:14" ht="14.25" x14ac:dyDescent="0.45">
      <c r="A559" s="8" t="s">
        <v>175</v>
      </c>
      <c r="B559" s="191" t="s">
        <v>29</v>
      </c>
      <c r="C559" s="192">
        <v>420140000</v>
      </c>
      <c r="D559" s="193">
        <v>7115202015</v>
      </c>
      <c r="E559" s="136">
        <v>38999</v>
      </c>
      <c r="F559" s="23">
        <f t="shared" ca="1" si="16"/>
        <v>13</v>
      </c>
      <c r="G559" s="23" t="s">
        <v>42</v>
      </c>
      <c r="H559" s="23">
        <v>28021</v>
      </c>
      <c r="I559" s="136">
        <v>24307</v>
      </c>
      <c r="J559" s="8" t="str">
        <f t="shared" si="17"/>
        <v>July</v>
      </c>
      <c r="K559" s="194">
        <v>2</v>
      </c>
      <c r="L559" s="8"/>
      <c r="M559" s="8"/>
      <c r="N559" s="8"/>
    </row>
    <row r="560" spans="1:14" ht="14.25" x14ac:dyDescent="0.45">
      <c r="A560" s="8" t="s">
        <v>577</v>
      </c>
      <c r="B560" s="191" t="s">
        <v>33</v>
      </c>
      <c r="C560" s="192">
        <v>501002827</v>
      </c>
      <c r="D560" s="193">
        <v>4047038033</v>
      </c>
      <c r="E560" s="136">
        <v>38267</v>
      </c>
      <c r="F560" s="23">
        <f t="shared" ca="1" si="16"/>
        <v>15</v>
      </c>
      <c r="G560" s="23" t="s">
        <v>53</v>
      </c>
      <c r="H560" s="23">
        <v>58429</v>
      </c>
      <c r="I560" s="136">
        <v>25343</v>
      </c>
      <c r="J560" s="8" t="str">
        <f t="shared" si="17"/>
        <v>May</v>
      </c>
      <c r="K560" s="194">
        <v>4</v>
      </c>
      <c r="L560" s="8"/>
      <c r="M560" s="8"/>
      <c r="N560" s="8"/>
    </row>
    <row r="561" spans="1:14" ht="14.25" x14ac:dyDescent="0.45">
      <c r="A561" s="8" t="s">
        <v>125</v>
      </c>
      <c r="B561" s="191" t="s">
        <v>29</v>
      </c>
      <c r="C561" s="192">
        <v>298004738</v>
      </c>
      <c r="D561" s="193">
        <v>2131198851</v>
      </c>
      <c r="E561" s="136">
        <v>37465</v>
      </c>
      <c r="F561" s="23">
        <f t="shared" ca="1" si="16"/>
        <v>18</v>
      </c>
      <c r="G561" s="23" t="s">
        <v>38</v>
      </c>
      <c r="H561" s="23">
        <v>17569</v>
      </c>
      <c r="I561" s="136">
        <v>23143</v>
      </c>
      <c r="J561" s="8" t="str">
        <f t="shared" si="17"/>
        <v>May</v>
      </c>
      <c r="K561" s="194">
        <v>2</v>
      </c>
      <c r="L561" s="8"/>
      <c r="M561" s="8"/>
      <c r="N561" s="8"/>
    </row>
    <row r="562" spans="1:14" ht="14.25" x14ac:dyDescent="0.45">
      <c r="A562" s="8" t="s">
        <v>214</v>
      </c>
      <c r="B562" s="191" t="s">
        <v>22</v>
      </c>
      <c r="C562" s="192">
        <v>978570000</v>
      </c>
      <c r="D562" s="193">
        <v>5022212512</v>
      </c>
      <c r="E562" s="136">
        <v>39265</v>
      </c>
      <c r="F562" s="23">
        <f t="shared" ca="1" si="16"/>
        <v>13</v>
      </c>
      <c r="G562" s="23" t="s">
        <v>23</v>
      </c>
      <c r="H562" s="23">
        <v>46889</v>
      </c>
      <c r="I562" s="136">
        <v>23273</v>
      </c>
      <c r="J562" s="8" t="str">
        <f t="shared" si="17"/>
        <v>September</v>
      </c>
      <c r="K562" s="194">
        <v>5</v>
      </c>
      <c r="L562" s="8"/>
      <c r="M562" s="8"/>
      <c r="N562" s="8"/>
    </row>
    <row r="563" spans="1:14" ht="14.25" x14ac:dyDescent="0.45">
      <c r="A563" s="8" t="s">
        <v>338</v>
      </c>
      <c r="B563" s="191" t="s">
        <v>33</v>
      </c>
      <c r="C563" s="192">
        <v>464890000</v>
      </c>
      <c r="D563" s="193">
        <v>3092869792</v>
      </c>
      <c r="E563" s="136">
        <v>36543</v>
      </c>
      <c r="F563" s="23">
        <f t="shared" ca="1" si="16"/>
        <v>20</v>
      </c>
      <c r="G563" s="23" t="s">
        <v>23</v>
      </c>
      <c r="H563" s="23">
        <v>41025</v>
      </c>
      <c r="I563" s="136">
        <v>22017</v>
      </c>
      <c r="J563" s="8" t="str">
        <f t="shared" si="17"/>
        <v>April</v>
      </c>
      <c r="K563" s="194">
        <v>4</v>
      </c>
      <c r="L563" s="8"/>
      <c r="M563" s="8"/>
      <c r="N563" s="8"/>
    </row>
    <row r="564" spans="1:14" ht="14.25" x14ac:dyDescent="0.45">
      <c r="A564" s="8" t="s">
        <v>339</v>
      </c>
      <c r="B564" s="191" t="s">
        <v>22</v>
      </c>
      <c r="C564" s="192">
        <v>666551149</v>
      </c>
      <c r="D564" s="193">
        <v>3147726916</v>
      </c>
      <c r="E564" s="136">
        <v>39740</v>
      </c>
      <c r="F564" s="23">
        <f t="shared" ca="1" si="16"/>
        <v>11</v>
      </c>
      <c r="G564" s="23" t="s">
        <v>23</v>
      </c>
      <c r="H564" s="23">
        <v>91631</v>
      </c>
      <c r="I564" s="136">
        <v>25145</v>
      </c>
      <c r="J564" s="8" t="str">
        <f t="shared" si="17"/>
        <v>November</v>
      </c>
      <c r="K564" s="194">
        <v>3</v>
      </c>
      <c r="L564" s="8"/>
      <c r="M564" s="8"/>
      <c r="N564" s="8"/>
    </row>
    <row r="565" spans="1:14" ht="14.25" x14ac:dyDescent="0.45">
      <c r="A565" s="8" t="s">
        <v>730</v>
      </c>
      <c r="B565" s="191" t="s">
        <v>33</v>
      </c>
      <c r="C565" s="192">
        <v>893500000</v>
      </c>
      <c r="D565" s="193">
        <v>8085511103</v>
      </c>
      <c r="E565" s="136">
        <v>38382</v>
      </c>
      <c r="F565" s="23">
        <f t="shared" ca="1" si="16"/>
        <v>15</v>
      </c>
      <c r="G565" s="23" t="s">
        <v>38</v>
      </c>
      <c r="H565" s="23">
        <v>33954</v>
      </c>
      <c r="I565" s="136">
        <v>25675</v>
      </c>
      <c r="J565" s="8" t="str">
        <f t="shared" si="17"/>
        <v>April</v>
      </c>
      <c r="K565" s="194">
        <v>5</v>
      </c>
      <c r="L565" s="8"/>
      <c r="M565" s="8"/>
      <c r="N565" s="8"/>
    </row>
    <row r="566" spans="1:14" ht="14.25" x14ac:dyDescent="0.45">
      <c r="A566" s="8" t="s">
        <v>578</v>
      </c>
      <c r="B566" s="191" t="s">
        <v>22</v>
      </c>
      <c r="C566" s="192">
        <v>339007569</v>
      </c>
      <c r="D566" s="193">
        <v>3124562999</v>
      </c>
      <c r="E566" s="136">
        <v>40194</v>
      </c>
      <c r="F566" s="23">
        <f t="shared" ca="1" si="16"/>
        <v>10</v>
      </c>
      <c r="G566" s="23" t="s">
        <v>23</v>
      </c>
      <c r="H566" s="23">
        <v>24320</v>
      </c>
      <c r="I566" s="136">
        <v>27369</v>
      </c>
      <c r="J566" s="8" t="str">
        <f t="shared" si="17"/>
        <v>December</v>
      </c>
      <c r="K566" s="194">
        <v>2</v>
      </c>
      <c r="L566" s="8"/>
      <c r="M566" s="8"/>
      <c r="N566" s="8"/>
    </row>
    <row r="567" spans="1:14" ht="14.25" x14ac:dyDescent="0.45">
      <c r="A567" s="8" t="s">
        <v>420</v>
      </c>
      <c r="B567" s="191" t="s">
        <v>28</v>
      </c>
      <c r="C567" s="192">
        <v>340007008</v>
      </c>
      <c r="D567" s="193">
        <v>7192921836</v>
      </c>
      <c r="E567" s="136">
        <v>39671</v>
      </c>
      <c r="F567" s="23">
        <f t="shared" ca="1" si="16"/>
        <v>11</v>
      </c>
      <c r="G567" s="23"/>
      <c r="H567" s="23">
        <v>33561</v>
      </c>
      <c r="I567" s="136">
        <v>26729</v>
      </c>
      <c r="J567" s="8" t="str">
        <f t="shared" si="17"/>
        <v>March</v>
      </c>
      <c r="K567" s="194">
        <v>5</v>
      </c>
      <c r="L567" s="8"/>
      <c r="M567" s="8"/>
      <c r="N567" s="8"/>
    </row>
    <row r="568" spans="1:14" ht="14.25" x14ac:dyDescent="0.45">
      <c r="A568" s="8" t="s">
        <v>579</v>
      </c>
      <c r="B568" s="191" t="s">
        <v>33</v>
      </c>
      <c r="C568" s="192">
        <v>666794440</v>
      </c>
      <c r="D568" s="193">
        <v>9054944596</v>
      </c>
      <c r="E568" s="136">
        <v>39288</v>
      </c>
      <c r="F568" s="23">
        <f t="shared" ca="1" si="16"/>
        <v>13</v>
      </c>
      <c r="G568" s="23"/>
      <c r="H568" s="23">
        <v>32999</v>
      </c>
      <c r="I568" s="136">
        <v>23772</v>
      </c>
      <c r="J568" s="8" t="str">
        <f t="shared" si="17"/>
        <v>January</v>
      </c>
      <c r="K568" s="194">
        <v>5</v>
      </c>
      <c r="L568" s="8"/>
      <c r="M568" s="8"/>
      <c r="N568" s="8"/>
    </row>
    <row r="569" spans="1:14" ht="14.25" x14ac:dyDescent="0.45">
      <c r="A569" s="8" t="s">
        <v>176</v>
      </c>
      <c r="B569" s="191" t="s">
        <v>29</v>
      </c>
      <c r="C569" s="192">
        <v>666765145</v>
      </c>
      <c r="D569" s="193">
        <v>2161806180</v>
      </c>
      <c r="E569" s="136">
        <v>40273</v>
      </c>
      <c r="F569" s="23">
        <f t="shared" ca="1" si="16"/>
        <v>10</v>
      </c>
      <c r="G569" s="23"/>
      <c r="H569" s="23">
        <v>15205</v>
      </c>
      <c r="I569" s="136">
        <v>24997</v>
      </c>
      <c r="J569" s="8" t="str">
        <f t="shared" si="17"/>
        <v>June</v>
      </c>
      <c r="K569" s="194">
        <v>5</v>
      </c>
      <c r="L569" s="8"/>
      <c r="M569" s="8"/>
      <c r="N569" s="8"/>
    </row>
    <row r="570" spans="1:14" ht="14.25" x14ac:dyDescent="0.45">
      <c r="A570" s="8" t="s">
        <v>731</v>
      </c>
      <c r="B570" s="191" t="s">
        <v>33</v>
      </c>
      <c r="C570" s="192">
        <v>349007397</v>
      </c>
      <c r="D570" s="193">
        <v>7187764351</v>
      </c>
      <c r="E570" s="136">
        <v>36909</v>
      </c>
      <c r="F570" s="23">
        <f t="shared" ca="1" si="16"/>
        <v>19</v>
      </c>
      <c r="G570" s="23" t="s">
        <v>38</v>
      </c>
      <c r="H570" s="23">
        <v>41173</v>
      </c>
      <c r="I570" s="136">
        <v>21795</v>
      </c>
      <c r="J570" s="8" t="str">
        <f t="shared" si="17"/>
        <v>September</v>
      </c>
      <c r="K570" s="194">
        <v>5</v>
      </c>
      <c r="L570" s="8"/>
      <c r="M570" s="8"/>
      <c r="N570" s="8"/>
    </row>
    <row r="571" spans="1:14" ht="14.25" x14ac:dyDescent="0.45">
      <c r="A571" s="8" t="s">
        <v>340</v>
      </c>
      <c r="B571" s="191" t="s">
        <v>22</v>
      </c>
      <c r="C571" s="192">
        <v>666291063</v>
      </c>
      <c r="D571" s="193">
        <v>8034563177</v>
      </c>
      <c r="E571" s="136">
        <v>37174</v>
      </c>
      <c r="F571" s="23">
        <f t="shared" ca="1" si="16"/>
        <v>18</v>
      </c>
      <c r="G571" s="23" t="s">
        <v>55</v>
      </c>
      <c r="H571" s="23">
        <v>54206</v>
      </c>
      <c r="I571" s="136">
        <v>21045</v>
      </c>
      <c r="J571" s="8" t="str">
        <f t="shared" si="17"/>
        <v>August</v>
      </c>
      <c r="K571" s="194">
        <v>2</v>
      </c>
      <c r="L571" s="8"/>
      <c r="M571" s="8"/>
      <c r="N571" s="8"/>
    </row>
    <row r="572" spans="1:14" ht="14.25" x14ac:dyDescent="0.45">
      <c r="A572" s="8" t="s">
        <v>177</v>
      </c>
      <c r="B572" s="191" t="s">
        <v>22</v>
      </c>
      <c r="C572" s="192">
        <v>678250000</v>
      </c>
      <c r="D572" s="193">
        <v>4151630739</v>
      </c>
      <c r="E572" s="136">
        <v>42029</v>
      </c>
      <c r="F572" s="23">
        <f t="shared" ca="1" si="16"/>
        <v>5</v>
      </c>
      <c r="G572" s="23" t="s">
        <v>55</v>
      </c>
      <c r="H572" s="23">
        <v>30948</v>
      </c>
      <c r="I572" s="136">
        <v>30133</v>
      </c>
      <c r="J572" s="8" t="str">
        <f t="shared" si="17"/>
        <v>July</v>
      </c>
      <c r="K572" s="194">
        <v>4</v>
      </c>
      <c r="L572" s="8"/>
      <c r="M572" s="8"/>
      <c r="N572" s="8"/>
    </row>
    <row r="573" spans="1:14" ht="14.25" x14ac:dyDescent="0.45">
      <c r="A573" s="8" t="s">
        <v>341</v>
      </c>
      <c r="B573" s="191" t="s">
        <v>22</v>
      </c>
      <c r="C573" s="192">
        <v>666309949</v>
      </c>
      <c r="D573" s="193">
        <v>6046458440</v>
      </c>
      <c r="E573" s="136">
        <v>38549</v>
      </c>
      <c r="F573" s="23">
        <f t="shared" ca="1" si="16"/>
        <v>15</v>
      </c>
      <c r="G573" s="23" t="s">
        <v>23</v>
      </c>
      <c r="H573" s="23">
        <v>34509</v>
      </c>
      <c r="I573" s="136">
        <v>23932</v>
      </c>
      <c r="J573" s="8" t="str">
        <f t="shared" si="17"/>
        <v>July</v>
      </c>
      <c r="K573" s="194">
        <v>5</v>
      </c>
      <c r="L573" s="8"/>
      <c r="M573" s="8"/>
      <c r="N573" s="8"/>
    </row>
    <row r="574" spans="1:14" ht="14.25" x14ac:dyDescent="0.45">
      <c r="A574" s="8" t="s">
        <v>64</v>
      </c>
      <c r="B574" s="191" t="s">
        <v>22</v>
      </c>
      <c r="C574" s="192">
        <v>387007498</v>
      </c>
      <c r="D574" s="193">
        <v>6037687161</v>
      </c>
      <c r="E574" s="136">
        <v>38019</v>
      </c>
      <c r="F574" s="23">
        <f t="shared" ca="1" si="16"/>
        <v>16</v>
      </c>
      <c r="G574" s="23"/>
      <c r="H574" s="23">
        <v>58337</v>
      </c>
      <c r="I574" s="136">
        <v>23220</v>
      </c>
      <c r="J574" s="8" t="str">
        <f t="shared" si="17"/>
        <v>July</v>
      </c>
      <c r="K574" s="194">
        <v>3</v>
      </c>
      <c r="L574" s="8"/>
      <c r="M574" s="8"/>
      <c r="N574" s="8"/>
    </row>
    <row r="575" spans="1:14" ht="14.25" x14ac:dyDescent="0.45">
      <c r="A575" s="8" t="s">
        <v>126</v>
      </c>
      <c r="B575" s="191" t="s">
        <v>22</v>
      </c>
      <c r="C575" s="192">
        <v>446580000</v>
      </c>
      <c r="D575" s="193">
        <v>6161919478</v>
      </c>
      <c r="E575" s="136">
        <v>38036</v>
      </c>
      <c r="F575" s="23">
        <f t="shared" ca="1" si="16"/>
        <v>16</v>
      </c>
      <c r="G575" s="23" t="s">
        <v>38</v>
      </c>
      <c r="H575" s="23">
        <v>45183</v>
      </c>
      <c r="I575" s="136">
        <v>24136</v>
      </c>
      <c r="J575" s="8" t="str">
        <f t="shared" si="17"/>
        <v>January</v>
      </c>
      <c r="K575" s="194">
        <v>2</v>
      </c>
      <c r="L575" s="8"/>
      <c r="M575" s="8"/>
      <c r="N575" s="8"/>
    </row>
    <row r="576" spans="1:14" ht="14.25" x14ac:dyDescent="0.45">
      <c r="A576" s="8" t="s">
        <v>732</v>
      </c>
      <c r="B576" s="191" t="s">
        <v>22</v>
      </c>
      <c r="C576" s="192">
        <v>487003792</v>
      </c>
      <c r="D576" s="193">
        <v>6051789943</v>
      </c>
      <c r="E576" s="136">
        <v>39614</v>
      </c>
      <c r="F576" s="23">
        <f t="shared" ca="1" si="16"/>
        <v>12</v>
      </c>
      <c r="G576" s="23" t="s">
        <v>53</v>
      </c>
      <c r="H576" s="23">
        <v>57189</v>
      </c>
      <c r="I576" s="136">
        <v>28717</v>
      </c>
      <c r="J576" s="8" t="str">
        <f t="shared" si="17"/>
        <v>August</v>
      </c>
      <c r="K576" s="194">
        <v>1</v>
      </c>
      <c r="L576" s="8"/>
      <c r="M576" s="8"/>
      <c r="N576" s="8"/>
    </row>
    <row r="577" spans="1:14" ht="14.25" x14ac:dyDescent="0.45">
      <c r="A577" s="8" t="s">
        <v>184</v>
      </c>
      <c r="B577" s="191" t="s">
        <v>22</v>
      </c>
      <c r="C577" s="192">
        <v>591200000</v>
      </c>
      <c r="D577" s="193">
        <v>8001575684</v>
      </c>
      <c r="E577" s="136">
        <v>40805</v>
      </c>
      <c r="F577" s="23">
        <f t="shared" ca="1" si="16"/>
        <v>8</v>
      </c>
      <c r="G577" s="23" t="s">
        <v>53</v>
      </c>
      <c r="H577" s="23">
        <v>89006</v>
      </c>
      <c r="I577" s="136">
        <v>30310</v>
      </c>
      <c r="J577" s="8" t="str">
        <f t="shared" si="17"/>
        <v>December</v>
      </c>
      <c r="K577" s="194">
        <v>3</v>
      </c>
      <c r="L577" s="8"/>
      <c r="M577" s="8"/>
      <c r="N577" s="8"/>
    </row>
    <row r="578" spans="1:14" ht="14.25" x14ac:dyDescent="0.45">
      <c r="A578" s="8" t="s">
        <v>127</v>
      </c>
      <c r="B578" s="191" t="s">
        <v>29</v>
      </c>
      <c r="C578" s="192">
        <v>639004928</v>
      </c>
      <c r="D578" s="193">
        <v>3156609693</v>
      </c>
      <c r="E578" s="136">
        <v>37372</v>
      </c>
      <c r="F578" s="23">
        <f t="shared" ref="F578:F641" ca="1" si="18">DATEDIF(E578,TODAY(),"Y")</f>
        <v>18</v>
      </c>
      <c r="G578" s="23"/>
      <c r="H578" s="23">
        <v>16515</v>
      </c>
      <c r="I578" s="136">
        <v>26167</v>
      </c>
      <c r="J578" s="8" t="str">
        <f t="shared" ref="J578:J641" si="19">VLOOKUP(MONTH(I578),M:N,2,0)</f>
        <v>August</v>
      </c>
      <c r="K578" s="194">
        <v>5</v>
      </c>
      <c r="L578" s="8"/>
      <c r="M578" s="8"/>
      <c r="N578" s="8"/>
    </row>
    <row r="579" spans="1:14" ht="14.25" x14ac:dyDescent="0.45">
      <c r="A579" s="8" t="s">
        <v>733</v>
      </c>
      <c r="B579" s="191" t="s">
        <v>22</v>
      </c>
      <c r="C579" s="192">
        <v>666183045</v>
      </c>
      <c r="D579" s="193">
        <v>8108217409</v>
      </c>
      <c r="E579" s="136">
        <v>38503</v>
      </c>
      <c r="F579" s="23">
        <f t="shared" ca="1" si="18"/>
        <v>15</v>
      </c>
      <c r="G579" s="23" t="s">
        <v>38</v>
      </c>
      <c r="H579" s="23">
        <v>77521</v>
      </c>
      <c r="I579" s="136">
        <v>27082</v>
      </c>
      <c r="J579" s="8" t="str">
        <f t="shared" si="19"/>
        <v>February</v>
      </c>
      <c r="K579" s="194">
        <v>3</v>
      </c>
      <c r="L579" s="8"/>
      <c r="M579" s="8"/>
      <c r="N579" s="8"/>
    </row>
    <row r="580" spans="1:14" ht="14.25" x14ac:dyDescent="0.45">
      <c r="A580" s="8" t="s">
        <v>734</v>
      </c>
      <c r="B580" s="191" t="s">
        <v>33</v>
      </c>
      <c r="C580" s="192">
        <v>666217200</v>
      </c>
      <c r="D580" s="193">
        <v>6145236892</v>
      </c>
      <c r="E580" s="136">
        <v>38978</v>
      </c>
      <c r="F580" s="23">
        <f t="shared" ca="1" si="18"/>
        <v>13</v>
      </c>
      <c r="G580" s="23"/>
      <c r="H580" s="23">
        <v>34989</v>
      </c>
      <c r="I580" s="136">
        <v>27768</v>
      </c>
      <c r="J580" s="8" t="str">
        <f t="shared" si="19"/>
        <v>January</v>
      </c>
      <c r="K580" s="194">
        <v>2</v>
      </c>
      <c r="L580" s="8"/>
      <c r="M580" s="8"/>
      <c r="N580" s="8"/>
    </row>
    <row r="581" spans="1:14" ht="14.25" x14ac:dyDescent="0.45">
      <c r="A581" s="8" t="s">
        <v>342</v>
      </c>
      <c r="B581" s="191" t="s">
        <v>22</v>
      </c>
      <c r="C581" s="192">
        <v>666955158</v>
      </c>
      <c r="D581" s="193">
        <v>6138651774</v>
      </c>
      <c r="E581" s="136">
        <v>43797</v>
      </c>
      <c r="F581" s="23">
        <f t="shared" ca="1" si="18"/>
        <v>0</v>
      </c>
      <c r="G581" s="23" t="s">
        <v>38</v>
      </c>
      <c r="H581" s="23">
        <v>61262</v>
      </c>
      <c r="I581" s="136">
        <v>27347</v>
      </c>
      <c r="J581" s="8" t="str">
        <f t="shared" si="19"/>
        <v>November</v>
      </c>
      <c r="K581" s="194">
        <v>3</v>
      </c>
      <c r="L581" s="8"/>
      <c r="M581" s="8"/>
      <c r="N581" s="8"/>
    </row>
    <row r="582" spans="1:14" ht="14.25" x14ac:dyDescent="0.45">
      <c r="A582" s="8" t="s">
        <v>580</v>
      </c>
      <c r="B582" s="191" t="s">
        <v>29</v>
      </c>
      <c r="C582" s="192">
        <v>471790000</v>
      </c>
      <c r="D582" s="193">
        <v>7052172913</v>
      </c>
      <c r="E582" s="136">
        <v>41179</v>
      </c>
      <c r="F582" s="23">
        <f t="shared" ca="1" si="18"/>
        <v>7</v>
      </c>
      <c r="G582" s="23" t="s">
        <v>23</v>
      </c>
      <c r="H582" s="23">
        <v>19436</v>
      </c>
      <c r="I582" s="136">
        <v>30215</v>
      </c>
      <c r="J582" s="8" t="str">
        <f t="shared" si="19"/>
        <v>September</v>
      </c>
      <c r="K582" s="194">
        <v>1</v>
      </c>
      <c r="L582" s="8"/>
      <c r="M582" s="8"/>
      <c r="N582" s="8"/>
    </row>
    <row r="583" spans="1:14" ht="14.25" x14ac:dyDescent="0.45">
      <c r="A583" s="8" t="s">
        <v>343</v>
      </c>
      <c r="B583" s="191" t="s">
        <v>22</v>
      </c>
      <c r="C583" s="192">
        <v>666801642</v>
      </c>
      <c r="D583" s="193">
        <v>2074416232</v>
      </c>
      <c r="E583" s="136">
        <v>42992</v>
      </c>
      <c r="F583" s="23">
        <f t="shared" ca="1" si="18"/>
        <v>2</v>
      </c>
      <c r="G583" s="23" t="s">
        <v>23</v>
      </c>
      <c r="H583" s="23">
        <v>37719</v>
      </c>
      <c r="I583" s="136">
        <v>30665</v>
      </c>
      <c r="J583" s="8" t="str">
        <f t="shared" si="19"/>
        <v>December</v>
      </c>
      <c r="K583" s="194">
        <v>3</v>
      </c>
      <c r="L583" s="8"/>
      <c r="M583" s="8"/>
      <c r="N583" s="8"/>
    </row>
    <row r="584" spans="1:14" ht="14.25" x14ac:dyDescent="0.45">
      <c r="A584" s="8" t="s">
        <v>344</v>
      </c>
      <c r="B584" s="191" t="s">
        <v>22</v>
      </c>
      <c r="C584" s="192">
        <v>171150000</v>
      </c>
      <c r="D584" s="193">
        <v>6014378387</v>
      </c>
      <c r="E584" s="136">
        <v>38708</v>
      </c>
      <c r="F584" s="23">
        <f t="shared" ca="1" si="18"/>
        <v>14</v>
      </c>
      <c r="G584" s="23" t="s">
        <v>42</v>
      </c>
      <c r="H584" s="23">
        <v>60907</v>
      </c>
      <c r="I584" s="136">
        <v>28156</v>
      </c>
      <c r="J584" s="8" t="str">
        <f t="shared" si="19"/>
        <v>January</v>
      </c>
      <c r="K584" s="194">
        <v>4</v>
      </c>
      <c r="L584" s="8"/>
      <c r="M584" s="8"/>
      <c r="N584" s="8"/>
    </row>
    <row r="585" spans="1:14" ht="14.25" x14ac:dyDescent="0.45">
      <c r="A585" s="8" t="s">
        <v>345</v>
      </c>
      <c r="B585" s="191" t="s">
        <v>33</v>
      </c>
      <c r="C585" s="192">
        <v>666963260</v>
      </c>
      <c r="D585" s="193">
        <v>8023498222</v>
      </c>
      <c r="E585" s="136">
        <v>37473</v>
      </c>
      <c r="F585" s="23">
        <f t="shared" ca="1" si="18"/>
        <v>18</v>
      </c>
      <c r="G585" s="23" t="s">
        <v>53</v>
      </c>
      <c r="H585" s="23">
        <v>46600</v>
      </c>
      <c r="I585" s="136">
        <v>23992</v>
      </c>
      <c r="J585" s="8" t="str">
        <f t="shared" si="19"/>
        <v>September</v>
      </c>
      <c r="K585" s="194">
        <v>2</v>
      </c>
      <c r="L585" s="8"/>
      <c r="M585" s="8"/>
      <c r="N585" s="8"/>
    </row>
    <row r="586" spans="1:14" ht="14.25" x14ac:dyDescent="0.45">
      <c r="A586" s="8" t="s">
        <v>735</v>
      </c>
      <c r="B586" s="191" t="s">
        <v>22</v>
      </c>
      <c r="C586" s="192">
        <v>637001810</v>
      </c>
      <c r="D586" s="193">
        <v>7196166452</v>
      </c>
      <c r="E586" s="136">
        <v>38171</v>
      </c>
      <c r="F586" s="23">
        <f t="shared" ca="1" si="18"/>
        <v>16</v>
      </c>
      <c r="G586" s="23" t="s">
        <v>55</v>
      </c>
      <c r="H586" s="23">
        <v>74710</v>
      </c>
      <c r="I586" s="136">
        <v>22115</v>
      </c>
      <c r="J586" s="8" t="str">
        <f t="shared" si="19"/>
        <v>July</v>
      </c>
      <c r="K586" s="194">
        <v>2</v>
      </c>
      <c r="L586" s="8"/>
      <c r="M586" s="8"/>
      <c r="N586" s="8"/>
    </row>
    <row r="587" spans="1:14" ht="14.25" x14ac:dyDescent="0.45">
      <c r="A587" s="8" t="s">
        <v>485</v>
      </c>
      <c r="B587" s="191" t="s">
        <v>29</v>
      </c>
      <c r="C587" s="192">
        <v>666184013</v>
      </c>
      <c r="D587" s="193">
        <v>4093848677</v>
      </c>
      <c r="E587" s="136">
        <v>39010</v>
      </c>
      <c r="F587" s="23">
        <f t="shared" ca="1" si="18"/>
        <v>13</v>
      </c>
      <c r="G587" s="23" t="s">
        <v>42</v>
      </c>
      <c r="H587" s="23">
        <v>28063</v>
      </c>
      <c r="I587" s="136">
        <v>28324</v>
      </c>
      <c r="J587" s="8" t="str">
        <f t="shared" si="19"/>
        <v>July</v>
      </c>
      <c r="K587" s="194">
        <v>3</v>
      </c>
      <c r="L587" s="8"/>
      <c r="M587" s="8"/>
      <c r="N587" s="8"/>
    </row>
    <row r="588" spans="1:14" ht="14.25" x14ac:dyDescent="0.45">
      <c r="A588" s="8" t="s">
        <v>128</v>
      </c>
      <c r="B588" s="191" t="s">
        <v>33</v>
      </c>
      <c r="C588" s="192">
        <v>628005785</v>
      </c>
      <c r="D588" s="193">
        <v>6032400087</v>
      </c>
      <c r="E588" s="136">
        <v>39439</v>
      </c>
      <c r="F588" s="23">
        <f t="shared" ca="1" si="18"/>
        <v>12</v>
      </c>
      <c r="G588" s="23" t="s">
        <v>53</v>
      </c>
      <c r="H588" s="23">
        <v>54561</v>
      </c>
      <c r="I588" s="136">
        <v>25825</v>
      </c>
      <c r="J588" s="8" t="str">
        <f t="shared" si="19"/>
        <v>September</v>
      </c>
      <c r="K588" s="194">
        <v>5</v>
      </c>
      <c r="L588" s="8"/>
      <c r="M588" s="8"/>
      <c r="N588" s="8"/>
    </row>
    <row r="589" spans="1:14" ht="14.25" x14ac:dyDescent="0.45">
      <c r="A589" s="8" t="s">
        <v>736</v>
      </c>
      <c r="B589" s="191" t="s">
        <v>33</v>
      </c>
      <c r="C589" s="192">
        <v>777820000</v>
      </c>
      <c r="D589" s="193">
        <v>3135804771</v>
      </c>
      <c r="E589" s="136">
        <v>36869</v>
      </c>
      <c r="F589" s="23">
        <f t="shared" ca="1" si="18"/>
        <v>19</v>
      </c>
      <c r="G589" s="23" t="s">
        <v>55</v>
      </c>
      <c r="H589" s="23">
        <v>58575</v>
      </c>
      <c r="I589" s="136">
        <v>22149</v>
      </c>
      <c r="J589" s="8" t="str">
        <f t="shared" si="19"/>
        <v>August</v>
      </c>
      <c r="K589" s="194">
        <v>4</v>
      </c>
      <c r="L589" s="8"/>
      <c r="M589" s="8"/>
      <c r="N589" s="8"/>
    </row>
    <row r="590" spans="1:14" ht="14.25" x14ac:dyDescent="0.45">
      <c r="A590" s="8" t="s">
        <v>444</v>
      </c>
      <c r="B590" s="191" t="s">
        <v>22</v>
      </c>
      <c r="C590" s="192">
        <v>161880000</v>
      </c>
      <c r="D590" s="193">
        <v>5198669137</v>
      </c>
      <c r="E590" s="136">
        <v>41617</v>
      </c>
      <c r="F590" s="23">
        <f t="shared" ca="1" si="18"/>
        <v>6</v>
      </c>
      <c r="G590" s="23" t="s">
        <v>42</v>
      </c>
      <c r="H590" s="23">
        <v>73742</v>
      </c>
      <c r="I590" s="136">
        <v>27716</v>
      </c>
      <c r="J590" s="8" t="str">
        <f t="shared" si="19"/>
        <v>November</v>
      </c>
      <c r="K590" s="194">
        <v>1</v>
      </c>
      <c r="L590" s="8"/>
      <c r="M590" s="8"/>
      <c r="N590" s="8"/>
    </row>
    <row r="591" spans="1:14" ht="14.25" x14ac:dyDescent="0.45">
      <c r="A591" s="8" t="s">
        <v>65</v>
      </c>
      <c r="B591" s="191" t="s">
        <v>22</v>
      </c>
      <c r="C591" s="192">
        <v>932005557</v>
      </c>
      <c r="D591" s="193">
        <v>2035512521</v>
      </c>
      <c r="E591" s="136">
        <v>42608</v>
      </c>
      <c r="F591" s="23">
        <f t="shared" ca="1" si="18"/>
        <v>3</v>
      </c>
      <c r="G591" s="23" t="s">
        <v>42</v>
      </c>
      <c r="H591" s="23">
        <v>67407</v>
      </c>
      <c r="I591" s="136">
        <v>28257</v>
      </c>
      <c r="J591" s="8" t="str">
        <f t="shared" si="19"/>
        <v>May</v>
      </c>
      <c r="K591" s="194">
        <v>3</v>
      </c>
      <c r="L591" s="8"/>
      <c r="M591" s="8"/>
      <c r="N591" s="8"/>
    </row>
    <row r="592" spans="1:14" ht="14.25" x14ac:dyDescent="0.45">
      <c r="A592" s="8" t="s">
        <v>775</v>
      </c>
      <c r="B592" s="191" t="s">
        <v>22</v>
      </c>
      <c r="C592" s="192">
        <v>163007559</v>
      </c>
      <c r="D592" s="193">
        <v>6067077326</v>
      </c>
      <c r="E592" s="136">
        <v>43255</v>
      </c>
      <c r="F592" s="23">
        <f t="shared" ca="1" si="18"/>
        <v>2</v>
      </c>
      <c r="G592" s="23"/>
      <c r="H592" s="23">
        <v>46998</v>
      </c>
      <c r="I592" s="136">
        <v>31748</v>
      </c>
      <c r="J592" s="8" t="str">
        <f t="shared" si="19"/>
        <v>December</v>
      </c>
      <c r="K592" s="194">
        <v>5</v>
      </c>
      <c r="L592" s="8"/>
      <c r="M592" s="8"/>
      <c r="N592" s="8"/>
    </row>
    <row r="593" spans="1:14" ht="14.25" x14ac:dyDescent="0.45">
      <c r="A593" s="8" t="s">
        <v>737</v>
      </c>
      <c r="B593" s="191" t="s">
        <v>22</v>
      </c>
      <c r="C593" s="192">
        <v>812004649</v>
      </c>
      <c r="D593" s="193">
        <v>5042917217</v>
      </c>
      <c r="E593" s="136">
        <v>36542</v>
      </c>
      <c r="F593" s="23">
        <f t="shared" ca="1" si="18"/>
        <v>20</v>
      </c>
      <c r="G593" s="23" t="s">
        <v>23</v>
      </c>
      <c r="H593" s="23">
        <v>57558</v>
      </c>
      <c r="I593" s="136">
        <v>20012</v>
      </c>
      <c r="J593" s="8" t="str">
        <f t="shared" si="19"/>
        <v>October</v>
      </c>
      <c r="K593" s="194">
        <v>1</v>
      </c>
      <c r="L593" s="8"/>
      <c r="M593" s="8"/>
      <c r="N593" s="8"/>
    </row>
    <row r="594" spans="1:14" ht="14.25" x14ac:dyDescent="0.45">
      <c r="A594" s="8" t="s">
        <v>346</v>
      </c>
      <c r="B594" s="191" t="s">
        <v>22</v>
      </c>
      <c r="C594" s="192">
        <v>973001526</v>
      </c>
      <c r="D594" s="193">
        <v>3066196095</v>
      </c>
      <c r="E594" s="136">
        <v>36938</v>
      </c>
      <c r="F594" s="23">
        <f t="shared" ca="1" si="18"/>
        <v>19</v>
      </c>
      <c r="G594" s="23" t="s">
        <v>23</v>
      </c>
      <c r="H594" s="23">
        <v>71040</v>
      </c>
      <c r="I594" s="136">
        <v>26108</v>
      </c>
      <c r="J594" s="8" t="str">
        <f t="shared" si="19"/>
        <v>June</v>
      </c>
      <c r="K594" s="194">
        <v>4</v>
      </c>
      <c r="L594" s="8"/>
      <c r="M594" s="8"/>
      <c r="N594" s="8"/>
    </row>
    <row r="595" spans="1:14" ht="14.25" x14ac:dyDescent="0.45">
      <c r="A595" s="8" t="s">
        <v>654</v>
      </c>
      <c r="B595" s="191" t="s">
        <v>22</v>
      </c>
      <c r="C595" s="192">
        <v>881007389</v>
      </c>
      <c r="D595" s="193">
        <v>6186049607</v>
      </c>
      <c r="E595" s="136">
        <v>37457</v>
      </c>
      <c r="F595" s="23">
        <f t="shared" ca="1" si="18"/>
        <v>18</v>
      </c>
      <c r="G595" s="23"/>
      <c r="H595" s="23">
        <v>57422</v>
      </c>
      <c r="I595" s="136">
        <v>24225</v>
      </c>
      <c r="J595" s="8" t="str">
        <f t="shared" si="19"/>
        <v>April</v>
      </c>
      <c r="K595" s="194">
        <v>2</v>
      </c>
      <c r="L595" s="8"/>
      <c r="M595" s="8"/>
      <c r="N595" s="8"/>
    </row>
    <row r="596" spans="1:14" ht="14.25" x14ac:dyDescent="0.45">
      <c r="A596" s="8" t="s">
        <v>178</v>
      </c>
      <c r="B596" s="191" t="s">
        <v>29</v>
      </c>
      <c r="C596" s="192">
        <v>666537515</v>
      </c>
      <c r="D596" s="193">
        <v>3077852326</v>
      </c>
      <c r="E596" s="136">
        <v>36750</v>
      </c>
      <c r="F596" s="23">
        <f t="shared" ca="1" si="18"/>
        <v>19</v>
      </c>
      <c r="G596" s="23" t="s">
        <v>23</v>
      </c>
      <c r="H596" s="23">
        <v>28421</v>
      </c>
      <c r="I596" s="136">
        <v>21029</v>
      </c>
      <c r="J596" s="8" t="str">
        <f t="shared" si="19"/>
        <v>July</v>
      </c>
      <c r="K596" s="194">
        <v>4</v>
      </c>
      <c r="L596" s="8"/>
      <c r="M596" s="8"/>
      <c r="N596" s="8"/>
    </row>
    <row r="597" spans="1:14" ht="14.25" x14ac:dyDescent="0.45">
      <c r="A597" s="8" t="s">
        <v>738</v>
      </c>
      <c r="B597" s="191" t="s">
        <v>22</v>
      </c>
      <c r="C597" s="192">
        <v>633006310</v>
      </c>
      <c r="D597" s="193">
        <v>9006427045</v>
      </c>
      <c r="E597" s="136">
        <v>38465</v>
      </c>
      <c r="F597" s="23">
        <f t="shared" ca="1" si="18"/>
        <v>15</v>
      </c>
      <c r="G597" s="23" t="s">
        <v>55</v>
      </c>
      <c r="H597" s="23">
        <v>82257</v>
      </c>
      <c r="I597" s="136">
        <v>26825</v>
      </c>
      <c r="J597" s="8" t="str">
        <f t="shared" si="19"/>
        <v>June</v>
      </c>
      <c r="K597" s="194">
        <v>3</v>
      </c>
      <c r="L597" s="8"/>
      <c r="M597" s="8"/>
      <c r="N597" s="8"/>
    </row>
    <row r="598" spans="1:14" ht="14.25" x14ac:dyDescent="0.45">
      <c r="A598" s="8" t="s">
        <v>739</v>
      </c>
      <c r="B598" s="191" t="s">
        <v>29</v>
      </c>
      <c r="C598" s="192">
        <v>411820000</v>
      </c>
      <c r="D598" s="193">
        <v>6166466230</v>
      </c>
      <c r="E598" s="136">
        <v>38582</v>
      </c>
      <c r="F598" s="23">
        <f t="shared" ca="1" si="18"/>
        <v>14</v>
      </c>
      <c r="G598" s="23" t="s">
        <v>42</v>
      </c>
      <c r="H598" s="23">
        <v>34846</v>
      </c>
      <c r="I598" s="136">
        <v>27698</v>
      </c>
      <c r="J598" s="8" t="str">
        <f t="shared" si="19"/>
        <v>October</v>
      </c>
      <c r="K598" s="194">
        <v>5</v>
      </c>
      <c r="L598" s="8"/>
      <c r="M598" s="8"/>
      <c r="N598" s="8"/>
    </row>
    <row r="599" spans="1:14" ht="14.25" x14ac:dyDescent="0.45">
      <c r="A599" s="8" t="s">
        <v>740</v>
      </c>
      <c r="B599" s="191" t="s">
        <v>22</v>
      </c>
      <c r="C599" s="192">
        <v>666906202</v>
      </c>
      <c r="D599" s="193">
        <v>7142581491</v>
      </c>
      <c r="E599" s="136">
        <v>42686</v>
      </c>
      <c r="F599" s="23">
        <f t="shared" ca="1" si="18"/>
        <v>3</v>
      </c>
      <c r="G599" s="23" t="s">
        <v>38</v>
      </c>
      <c r="H599" s="23">
        <v>38699</v>
      </c>
      <c r="I599" s="136">
        <v>28031</v>
      </c>
      <c r="J599" s="8" t="str">
        <f t="shared" si="19"/>
        <v>September</v>
      </c>
      <c r="K599" s="194">
        <v>5</v>
      </c>
      <c r="L599" s="8"/>
      <c r="M599" s="8"/>
      <c r="N599" s="8"/>
    </row>
    <row r="600" spans="1:14" ht="14.25" x14ac:dyDescent="0.45">
      <c r="A600" s="8" t="s">
        <v>66</v>
      </c>
      <c r="B600" s="191" t="s">
        <v>22</v>
      </c>
      <c r="C600" s="192">
        <v>666884038</v>
      </c>
      <c r="D600" s="193">
        <v>6192778445</v>
      </c>
      <c r="E600" s="136">
        <v>39268</v>
      </c>
      <c r="F600" s="23">
        <f t="shared" ca="1" si="18"/>
        <v>13</v>
      </c>
      <c r="G600" s="23"/>
      <c r="H600" s="23">
        <v>67394</v>
      </c>
      <c r="I600" s="136">
        <v>25674</v>
      </c>
      <c r="J600" s="8" t="str">
        <f t="shared" si="19"/>
        <v>April</v>
      </c>
      <c r="K600" s="194">
        <v>5</v>
      </c>
      <c r="L600" s="8"/>
      <c r="M600" s="8"/>
      <c r="N600" s="8"/>
    </row>
    <row r="601" spans="1:14" ht="14.25" x14ac:dyDescent="0.45">
      <c r="A601" s="8" t="s">
        <v>179</v>
      </c>
      <c r="B601" s="191" t="s">
        <v>22</v>
      </c>
      <c r="C601" s="192">
        <v>516720000</v>
      </c>
      <c r="D601" s="193">
        <v>5064138160</v>
      </c>
      <c r="E601" s="136">
        <v>38516</v>
      </c>
      <c r="F601" s="23">
        <f t="shared" ca="1" si="18"/>
        <v>15</v>
      </c>
      <c r="G601" s="23" t="s">
        <v>38</v>
      </c>
      <c r="H601" s="23">
        <v>78575</v>
      </c>
      <c r="I601" s="136">
        <v>22520</v>
      </c>
      <c r="J601" s="8" t="str">
        <f t="shared" si="19"/>
        <v>August</v>
      </c>
      <c r="K601" s="194">
        <v>4</v>
      </c>
      <c r="L601" s="8"/>
      <c r="M601" s="8"/>
      <c r="N601" s="8"/>
    </row>
    <row r="602" spans="1:14" ht="14.25" x14ac:dyDescent="0.45">
      <c r="A602" s="8" t="s">
        <v>347</v>
      </c>
      <c r="B602" s="191" t="s">
        <v>29</v>
      </c>
      <c r="C602" s="192">
        <v>747300000</v>
      </c>
      <c r="D602" s="193">
        <v>4064629972</v>
      </c>
      <c r="E602" s="136">
        <v>39321</v>
      </c>
      <c r="F602" s="23">
        <f t="shared" ca="1" si="18"/>
        <v>12</v>
      </c>
      <c r="G602" s="23" t="s">
        <v>42</v>
      </c>
      <c r="H602" s="23">
        <v>21397</v>
      </c>
      <c r="I602" s="136">
        <v>28923</v>
      </c>
      <c r="J602" s="8" t="str">
        <f t="shared" si="19"/>
        <v>March</v>
      </c>
      <c r="K602" s="194">
        <v>5</v>
      </c>
      <c r="L602" s="8"/>
      <c r="M602" s="8"/>
      <c r="N602" s="8"/>
    </row>
    <row r="603" spans="1:14" ht="14.25" x14ac:dyDescent="0.45">
      <c r="A603" s="8" t="s">
        <v>77</v>
      </c>
      <c r="B603" s="191" t="s">
        <v>28</v>
      </c>
      <c r="C603" s="192">
        <v>949009187</v>
      </c>
      <c r="D603" s="193">
        <v>8112490678</v>
      </c>
      <c r="E603" s="136">
        <v>37007</v>
      </c>
      <c r="F603" s="23">
        <f t="shared" ca="1" si="18"/>
        <v>19</v>
      </c>
      <c r="G603" s="23" t="s">
        <v>23</v>
      </c>
      <c r="H603" s="23">
        <v>32592</v>
      </c>
      <c r="I603" s="136">
        <v>20733</v>
      </c>
      <c r="J603" s="8" t="str">
        <f t="shared" si="19"/>
        <v>October</v>
      </c>
      <c r="K603" s="194">
        <v>4</v>
      </c>
      <c r="L603" s="8"/>
      <c r="M603" s="8"/>
      <c r="N603" s="8"/>
    </row>
    <row r="604" spans="1:14" ht="14.25" x14ac:dyDescent="0.45">
      <c r="A604" s="8" t="s">
        <v>581</v>
      </c>
      <c r="B604" s="191" t="s">
        <v>33</v>
      </c>
      <c r="C604" s="192">
        <v>807170000</v>
      </c>
      <c r="D604" s="193">
        <v>2121641031</v>
      </c>
      <c r="E604" s="136">
        <v>39608</v>
      </c>
      <c r="F604" s="23">
        <f t="shared" ca="1" si="18"/>
        <v>12</v>
      </c>
      <c r="G604" s="23" t="s">
        <v>23</v>
      </c>
      <c r="H604" s="23">
        <v>52257</v>
      </c>
      <c r="I604" s="136">
        <v>29203</v>
      </c>
      <c r="J604" s="8" t="str">
        <f t="shared" si="19"/>
        <v>December</v>
      </c>
      <c r="K604" s="194">
        <v>4</v>
      </c>
      <c r="L604" s="8"/>
      <c r="M604" s="8"/>
      <c r="N604" s="8"/>
    </row>
    <row r="605" spans="1:14" ht="14.25" x14ac:dyDescent="0.45">
      <c r="A605" s="8" t="s">
        <v>741</v>
      </c>
      <c r="B605" s="191" t="s">
        <v>28</v>
      </c>
      <c r="C605" s="192">
        <v>666559058</v>
      </c>
      <c r="D605" s="193">
        <v>5016971022</v>
      </c>
      <c r="E605" s="136">
        <v>37061</v>
      </c>
      <c r="F605" s="23">
        <f t="shared" ca="1" si="18"/>
        <v>19</v>
      </c>
      <c r="G605" s="23" t="s">
        <v>42</v>
      </c>
      <c r="H605" s="23">
        <v>26535</v>
      </c>
      <c r="I605" s="136">
        <v>26342</v>
      </c>
      <c r="J605" s="8" t="str">
        <f t="shared" si="19"/>
        <v>February</v>
      </c>
      <c r="K605" s="194">
        <v>1</v>
      </c>
      <c r="L605" s="8"/>
      <c r="M605" s="8"/>
      <c r="N605" s="8"/>
    </row>
    <row r="606" spans="1:14" ht="14.25" x14ac:dyDescent="0.45">
      <c r="A606" s="8" t="s">
        <v>511</v>
      </c>
      <c r="B606" s="191" t="s">
        <v>28</v>
      </c>
      <c r="C606" s="192">
        <v>835006526</v>
      </c>
      <c r="D606" s="193">
        <v>8028405900</v>
      </c>
      <c r="E606" s="136">
        <v>38442</v>
      </c>
      <c r="F606" s="23">
        <f t="shared" ca="1" si="18"/>
        <v>15</v>
      </c>
      <c r="G606" s="23"/>
      <c r="H606" s="23">
        <v>18211</v>
      </c>
      <c r="I606" s="136">
        <v>24685</v>
      </c>
      <c r="J606" s="8" t="str">
        <f t="shared" si="19"/>
        <v>August</v>
      </c>
      <c r="K606" s="194">
        <v>1</v>
      </c>
      <c r="L606" s="8"/>
      <c r="M606" s="8"/>
      <c r="N606" s="8"/>
    </row>
    <row r="607" spans="1:14" ht="14.25" x14ac:dyDescent="0.45">
      <c r="A607" s="8" t="s">
        <v>158</v>
      </c>
      <c r="B607" s="191" t="s">
        <v>22</v>
      </c>
      <c r="C607" s="192">
        <v>555003050</v>
      </c>
      <c r="D607" s="193">
        <v>3036999991</v>
      </c>
      <c r="E607" s="136">
        <v>39192</v>
      </c>
      <c r="F607" s="23">
        <f t="shared" ca="1" si="18"/>
        <v>13</v>
      </c>
      <c r="G607" s="23" t="s">
        <v>53</v>
      </c>
      <c r="H607" s="23">
        <v>60294</v>
      </c>
      <c r="I607" s="136">
        <v>28108</v>
      </c>
      <c r="J607" s="8" t="str">
        <f t="shared" si="19"/>
        <v>December</v>
      </c>
      <c r="K607" s="194">
        <v>3</v>
      </c>
      <c r="L607" s="8"/>
      <c r="M607" s="8"/>
      <c r="N607" s="8"/>
    </row>
    <row r="608" spans="1:14" ht="14.25" x14ac:dyDescent="0.45">
      <c r="A608" s="8" t="s">
        <v>791</v>
      </c>
      <c r="B608" s="191" t="s">
        <v>22</v>
      </c>
      <c r="C608" s="192">
        <v>946260000</v>
      </c>
      <c r="D608" s="193">
        <v>7018627048</v>
      </c>
      <c r="E608" s="136">
        <v>41585</v>
      </c>
      <c r="F608" s="23">
        <f t="shared" ca="1" si="18"/>
        <v>6</v>
      </c>
      <c r="G608" s="23"/>
      <c r="H608" s="23">
        <v>41406</v>
      </c>
      <c r="I608" s="136">
        <v>31058</v>
      </c>
      <c r="J608" s="8" t="str">
        <f t="shared" si="19"/>
        <v>January</v>
      </c>
      <c r="K608" s="194">
        <v>3</v>
      </c>
      <c r="L608" s="8"/>
      <c r="M608" s="8"/>
      <c r="N608" s="8"/>
    </row>
    <row r="609" spans="1:14" ht="14.25" x14ac:dyDescent="0.45">
      <c r="A609" s="8" t="s">
        <v>129</v>
      </c>
      <c r="B609" s="191" t="s">
        <v>33</v>
      </c>
      <c r="C609" s="192">
        <v>666890803</v>
      </c>
      <c r="D609" s="193">
        <v>6014411859</v>
      </c>
      <c r="E609" s="136">
        <v>39293</v>
      </c>
      <c r="F609" s="23">
        <f t="shared" ca="1" si="18"/>
        <v>13</v>
      </c>
      <c r="G609" s="23"/>
      <c r="H609" s="23">
        <v>55241</v>
      </c>
      <c r="I609" s="136">
        <v>26960</v>
      </c>
      <c r="J609" s="8" t="str">
        <f t="shared" si="19"/>
        <v>October</v>
      </c>
      <c r="K609" s="194">
        <v>3</v>
      </c>
      <c r="L609" s="8"/>
      <c r="M609" s="8"/>
      <c r="N609" s="8"/>
    </row>
    <row r="610" spans="1:14" ht="14.25" x14ac:dyDescent="0.45">
      <c r="A610" s="8" t="s">
        <v>445</v>
      </c>
      <c r="B610" s="191" t="s">
        <v>33</v>
      </c>
      <c r="C610" s="192">
        <v>887005353</v>
      </c>
      <c r="D610" s="193">
        <v>5013262077</v>
      </c>
      <c r="E610" s="136">
        <v>38691</v>
      </c>
      <c r="F610" s="23">
        <f t="shared" ca="1" si="18"/>
        <v>14</v>
      </c>
      <c r="G610" s="23"/>
      <c r="H610" s="23">
        <v>63697</v>
      </c>
      <c r="I610" s="136">
        <v>24881</v>
      </c>
      <c r="J610" s="8" t="str">
        <f t="shared" si="19"/>
        <v>February</v>
      </c>
      <c r="K610" s="194">
        <v>2</v>
      </c>
      <c r="L610" s="8"/>
      <c r="M610" s="8"/>
      <c r="N610" s="8"/>
    </row>
    <row r="611" spans="1:14" ht="14.25" x14ac:dyDescent="0.45">
      <c r="A611" s="8" t="s">
        <v>130</v>
      </c>
      <c r="B611" s="191" t="s">
        <v>22</v>
      </c>
      <c r="C611" s="192">
        <v>666510426</v>
      </c>
      <c r="D611" s="193">
        <v>6057046530</v>
      </c>
      <c r="E611" s="136">
        <v>38320</v>
      </c>
      <c r="F611" s="23">
        <f t="shared" ca="1" si="18"/>
        <v>15</v>
      </c>
      <c r="G611" s="23" t="s">
        <v>53</v>
      </c>
      <c r="H611" s="23">
        <v>70598</v>
      </c>
      <c r="I611" s="136">
        <v>24864</v>
      </c>
      <c r="J611" s="8" t="str">
        <f t="shared" si="19"/>
        <v>January</v>
      </c>
      <c r="K611" s="194">
        <v>5</v>
      </c>
      <c r="L611" s="8"/>
      <c r="M611" s="8"/>
      <c r="N611" s="8"/>
    </row>
    <row r="612" spans="1:14" ht="14.25" x14ac:dyDescent="0.45">
      <c r="A612" s="8" t="s">
        <v>348</v>
      </c>
      <c r="B612" s="191" t="s">
        <v>28</v>
      </c>
      <c r="C612" s="192">
        <v>593009175</v>
      </c>
      <c r="D612" s="193">
        <v>4085221205</v>
      </c>
      <c r="E612" s="136">
        <v>38348</v>
      </c>
      <c r="F612" s="23">
        <f t="shared" ca="1" si="18"/>
        <v>15</v>
      </c>
      <c r="G612" s="23" t="s">
        <v>38</v>
      </c>
      <c r="H612" s="23">
        <v>37551</v>
      </c>
      <c r="I612" s="136">
        <v>23112</v>
      </c>
      <c r="J612" s="8" t="str">
        <f t="shared" si="19"/>
        <v>April</v>
      </c>
      <c r="K612" s="194">
        <v>5</v>
      </c>
      <c r="L612" s="8"/>
      <c r="M612" s="8"/>
      <c r="N612" s="8"/>
    </row>
    <row r="613" spans="1:14" ht="14.25" x14ac:dyDescent="0.45">
      <c r="A613" s="8" t="s">
        <v>655</v>
      </c>
      <c r="B613" s="191" t="s">
        <v>29</v>
      </c>
      <c r="C613" s="192">
        <v>666845409</v>
      </c>
      <c r="D613" s="193">
        <v>2196742736</v>
      </c>
      <c r="E613" s="136">
        <v>43111</v>
      </c>
      <c r="F613" s="23">
        <f t="shared" ca="1" si="18"/>
        <v>2</v>
      </c>
      <c r="G613" s="23" t="s">
        <v>53</v>
      </c>
      <c r="H613" s="23">
        <v>18942</v>
      </c>
      <c r="I613" s="136">
        <v>28664</v>
      </c>
      <c r="J613" s="8" t="str">
        <f t="shared" si="19"/>
        <v>June</v>
      </c>
      <c r="K613" s="194">
        <v>2</v>
      </c>
      <c r="L613" s="8"/>
      <c r="M613" s="8"/>
      <c r="N613" s="8"/>
    </row>
    <row r="614" spans="1:14" ht="14.25" x14ac:dyDescent="0.45">
      <c r="A614" s="8" t="s">
        <v>149</v>
      </c>
      <c r="B614" s="191" t="s">
        <v>29</v>
      </c>
      <c r="C614" s="192">
        <v>965680000</v>
      </c>
      <c r="D614" s="193">
        <v>9177557761</v>
      </c>
      <c r="E614" s="136">
        <v>42579</v>
      </c>
      <c r="F614" s="23">
        <f t="shared" ca="1" si="18"/>
        <v>4</v>
      </c>
      <c r="G614" s="23"/>
      <c r="H614" s="23">
        <v>31090</v>
      </c>
      <c r="I614" s="136">
        <v>29555</v>
      </c>
      <c r="J614" s="8" t="str">
        <f t="shared" si="19"/>
        <v>November</v>
      </c>
      <c r="K614" s="194">
        <v>3</v>
      </c>
      <c r="L614" s="8"/>
      <c r="M614" s="8"/>
      <c r="N614" s="8"/>
    </row>
    <row r="615" spans="1:14" ht="14.25" x14ac:dyDescent="0.45">
      <c r="A615" s="8" t="s">
        <v>131</v>
      </c>
      <c r="B615" s="191" t="s">
        <v>33</v>
      </c>
      <c r="C615" s="192">
        <v>163007325</v>
      </c>
      <c r="D615" s="193">
        <v>6184663056</v>
      </c>
      <c r="E615" s="136">
        <v>39968</v>
      </c>
      <c r="F615" s="23">
        <f t="shared" ca="1" si="18"/>
        <v>11</v>
      </c>
      <c r="G615" s="23" t="s">
        <v>42</v>
      </c>
      <c r="H615" s="23">
        <v>55772</v>
      </c>
      <c r="I615" s="136">
        <v>24818</v>
      </c>
      <c r="J615" s="8" t="str">
        <f t="shared" si="19"/>
        <v>December</v>
      </c>
      <c r="K615" s="194">
        <v>5</v>
      </c>
      <c r="L615" s="8"/>
      <c r="M615" s="8"/>
      <c r="N615" s="8"/>
    </row>
    <row r="616" spans="1:14" ht="14.25" x14ac:dyDescent="0.45">
      <c r="A616" s="8" t="s">
        <v>349</v>
      </c>
      <c r="B616" s="191" t="s">
        <v>33</v>
      </c>
      <c r="C616" s="192">
        <v>656780000</v>
      </c>
      <c r="D616" s="193">
        <v>6031765611</v>
      </c>
      <c r="E616" s="136">
        <v>39865</v>
      </c>
      <c r="F616" s="23">
        <f t="shared" ca="1" si="18"/>
        <v>11</v>
      </c>
      <c r="G616" s="23" t="s">
        <v>53</v>
      </c>
      <c r="H616" s="23">
        <v>62559</v>
      </c>
      <c r="I616" s="136">
        <v>24617</v>
      </c>
      <c r="J616" s="8" t="str">
        <f t="shared" si="19"/>
        <v>May</v>
      </c>
      <c r="K616" s="194">
        <v>5</v>
      </c>
      <c r="L616" s="8"/>
      <c r="M616" s="8"/>
      <c r="N616" s="8"/>
    </row>
    <row r="617" spans="1:14" ht="14.25" x14ac:dyDescent="0.45">
      <c r="A617" s="8" t="s">
        <v>452</v>
      </c>
      <c r="B617" s="191" t="s">
        <v>22</v>
      </c>
      <c r="C617" s="192">
        <v>386008053</v>
      </c>
      <c r="D617" s="193">
        <v>4053557946</v>
      </c>
      <c r="E617" s="136">
        <v>42737</v>
      </c>
      <c r="F617" s="23">
        <f t="shared" ca="1" si="18"/>
        <v>3</v>
      </c>
      <c r="G617" s="23" t="s">
        <v>42</v>
      </c>
      <c r="H617" s="23">
        <v>76853</v>
      </c>
      <c r="I617" s="136">
        <v>32255</v>
      </c>
      <c r="J617" s="8" t="str">
        <f t="shared" si="19"/>
        <v>April</v>
      </c>
      <c r="K617" s="194">
        <v>2</v>
      </c>
      <c r="L617" s="8"/>
      <c r="M617" s="8"/>
      <c r="N617" s="8"/>
    </row>
    <row r="618" spans="1:14" ht="14.25" x14ac:dyDescent="0.45">
      <c r="A618" s="8" t="s">
        <v>132</v>
      </c>
      <c r="B618" s="191" t="s">
        <v>33</v>
      </c>
      <c r="C618" s="192">
        <v>582870000</v>
      </c>
      <c r="D618" s="193">
        <v>8112911046</v>
      </c>
      <c r="E618" s="136">
        <v>38807</v>
      </c>
      <c r="F618" s="23">
        <f t="shared" ca="1" si="18"/>
        <v>14</v>
      </c>
      <c r="G618" s="23" t="s">
        <v>53</v>
      </c>
      <c r="H618" s="23">
        <v>35483</v>
      </c>
      <c r="I618" s="136">
        <v>28092</v>
      </c>
      <c r="J618" s="8" t="str">
        <f t="shared" si="19"/>
        <v>November</v>
      </c>
      <c r="K618" s="194">
        <v>5</v>
      </c>
      <c r="L618" s="8"/>
      <c r="M618" s="8"/>
      <c r="N618" s="8"/>
    </row>
    <row r="619" spans="1:14" ht="14.25" x14ac:dyDescent="0.45">
      <c r="A619" s="8" t="s">
        <v>67</v>
      </c>
      <c r="B619" s="191" t="s">
        <v>22</v>
      </c>
      <c r="C619" s="192">
        <v>532008816</v>
      </c>
      <c r="D619" s="193">
        <v>9117925201</v>
      </c>
      <c r="E619" s="136">
        <v>36756</v>
      </c>
      <c r="F619" s="23">
        <f t="shared" ca="1" si="18"/>
        <v>19</v>
      </c>
      <c r="G619" s="23" t="s">
        <v>53</v>
      </c>
      <c r="H619" s="23">
        <v>63706</v>
      </c>
      <c r="I619" s="136">
        <v>23957</v>
      </c>
      <c r="J619" s="8" t="str">
        <f t="shared" si="19"/>
        <v>August</v>
      </c>
      <c r="K619" s="194">
        <v>3</v>
      </c>
      <c r="L619" s="8"/>
      <c r="M619" s="8"/>
      <c r="N619" s="8"/>
    </row>
    <row r="620" spans="1:14" ht="14.25" x14ac:dyDescent="0.45">
      <c r="A620" s="8" t="s">
        <v>582</v>
      </c>
      <c r="B620" s="191" t="s">
        <v>29</v>
      </c>
      <c r="C620" s="192">
        <v>116350000</v>
      </c>
      <c r="D620" s="193">
        <v>3013552027</v>
      </c>
      <c r="E620" s="136">
        <v>37966</v>
      </c>
      <c r="F620" s="23">
        <f t="shared" ca="1" si="18"/>
        <v>16</v>
      </c>
      <c r="G620" s="23" t="s">
        <v>23</v>
      </c>
      <c r="H620" s="23">
        <v>30296</v>
      </c>
      <c r="I620" s="136">
        <v>24028</v>
      </c>
      <c r="J620" s="8" t="str">
        <f t="shared" si="19"/>
        <v>October</v>
      </c>
      <c r="K620" s="194">
        <v>5</v>
      </c>
      <c r="L620" s="8"/>
      <c r="M620" s="8"/>
      <c r="N620" s="8"/>
    </row>
    <row r="621" spans="1:14" ht="14.25" x14ac:dyDescent="0.45">
      <c r="A621" s="8" t="s">
        <v>656</v>
      </c>
      <c r="B621" s="191" t="s">
        <v>33</v>
      </c>
      <c r="C621" s="192">
        <v>825890000</v>
      </c>
      <c r="D621" s="193">
        <v>8051472895</v>
      </c>
      <c r="E621" s="136">
        <v>42974</v>
      </c>
      <c r="F621" s="23">
        <f t="shared" ca="1" si="18"/>
        <v>2</v>
      </c>
      <c r="G621" s="23" t="s">
        <v>53</v>
      </c>
      <c r="H621" s="23">
        <v>65109</v>
      </c>
      <c r="I621" s="136">
        <v>27650</v>
      </c>
      <c r="J621" s="8" t="str">
        <f t="shared" si="19"/>
        <v>September</v>
      </c>
      <c r="K621" s="194">
        <v>2</v>
      </c>
      <c r="L621" s="8"/>
      <c r="M621" s="8"/>
      <c r="N621" s="8"/>
    </row>
    <row r="622" spans="1:14" ht="14.25" x14ac:dyDescent="0.45">
      <c r="A622" s="8" t="s">
        <v>742</v>
      </c>
      <c r="B622" s="191" t="s">
        <v>22</v>
      </c>
      <c r="C622" s="192">
        <v>637002178</v>
      </c>
      <c r="D622" s="193">
        <v>2061277028</v>
      </c>
      <c r="E622" s="136">
        <v>38493</v>
      </c>
      <c r="F622" s="23">
        <f t="shared" ca="1" si="18"/>
        <v>15</v>
      </c>
      <c r="G622" s="23" t="s">
        <v>55</v>
      </c>
      <c r="H622" s="23">
        <v>30403</v>
      </c>
      <c r="I622" s="136">
        <v>27054</v>
      </c>
      <c r="J622" s="8" t="str">
        <f t="shared" si="19"/>
        <v>January</v>
      </c>
      <c r="K622" s="194">
        <v>5</v>
      </c>
      <c r="L622" s="8"/>
      <c r="M622" s="8"/>
      <c r="N622" s="8"/>
    </row>
    <row r="623" spans="1:14" ht="14.25" x14ac:dyDescent="0.45">
      <c r="A623" s="8" t="s">
        <v>743</v>
      </c>
      <c r="B623" s="191" t="s">
        <v>28</v>
      </c>
      <c r="C623" s="192">
        <v>880006578</v>
      </c>
      <c r="D623" s="193">
        <v>4067317354</v>
      </c>
      <c r="E623" s="136">
        <v>37270</v>
      </c>
      <c r="F623" s="23">
        <f t="shared" ca="1" si="18"/>
        <v>18</v>
      </c>
      <c r="G623" s="23"/>
      <c r="H623" s="23">
        <v>25462</v>
      </c>
      <c r="I623" s="136">
        <v>23194</v>
      </c>
      <c r="J623" s="8" t="str">
        <f t="shared" si="19"/>
        <v>July</v>
      </c>
      <c r="K623" s="194">
        <v>2</v>
      </c>
      <c r="L623" s="8"/>
      <c r="M623" s="8"/>
      <c r="N623" s="8"/>
    </row>
    <row r="624" spans="1:14" ht="14.25" x14ac:dyDescent="0.45">
      <c r="A624" s="8" t="s">
        <v>780</v>
      </c>
      <c r="B624" s="191" t="s">
        <v>29</v>
      </c>
      <c r="C624" s="192">
        <v>212005522</v>
      </c>
      <c r="D624" s="193">
        <v>3006514650</v>
      </c>
      <c r="E624" s="136">
        <v>43696</v>
      </c>
      <c r="F624" s="23">
        <f t="shared" ca="1" si="18"/>
        <v>0</v>
      </c>
      <c r="G624" s="23" t="s">
        <v>53</v>
      </c>
      <c r="H624" s="23">
        <v>33981</v>
      </c>
      <c r="I624" s="136">
        <v>29985</v>
      </c>
      <c r="J624" s="8" t="str">
        <f t="shared" si="19"/>
        <v>February</v>
      </c>
      <c r="K624" s="194">
        <v>2</v>
      </c>
      <c r="L624" s="8"/>
      <c r="M624" s="8"/>
      <c r="N624" s="8"/>
    </row>
    <row r="625" spans="1:14" ht="14.25" x14ac:dyDescent="0.45">
      <c r="A625" s="8" t="s">
        <v>133</v>
      </c>
      <c r="B625" s="191" t="s">
        <v>33</v>
      </c>
      <c r="C625" s="192">
        <v>750530000</v>
      </c>
      <c r="D625" s="193">
        <v>7044901942</v>
      </c>
      <c r="E625" s="136">
        <v>37116</v>
      </c>
      <c r="F625" s="23">
        <f t="shared" ca="1" si="18"/>
        <v>18</v>
      </c>
      <c r="G625" s="23"/>
      <c r="H625" s="23">
        <v>31368</v>
      </c>
      <c r="I625" s="136">
        <v>22814</v>
      </c>
      <c r="J625" s="8" t="str">
        <f t="shared" si="19"/>
        <v>June</v>
      </c>
      <c r="K625" s="194">
        <v>3</v>
      </c>
      <c r="L625" s="8"/>
      <c r="M625" s="8"/>
      <c r="N625" s="8"/>
    </row>
    <row r="626" spans="1:14" ht="14.25" x14ac:dyDescent="0.45">
      <c r="A626" s="8" t="s">
        <v>583</v>
      </c>
      <c r="B626" s="191" t="s">
        <v>22</v>
      </c>
      <c r="C626" s="192">
        <v>568006972</v>
      </c>
      <c r="D626" s="193">
        <v>4107803578</v>
      </c>
      <c r="E626" s="136">
        <v>37168</v>
      </c>
      <c r="F626" s="23">
        <f t="shared" ca="1" si="18"/>
        <v>18</v>
      </c>
      <c r="G626" s="23" t="s">
        <v>23</v>
      </c>
      <c r="H626" s="23">
        <v>31717</v>
      </c>
      <c r="I626" s="136">
        <v>21333</v>
      </c>
      <c r="J626" s="8" t="str">
        <f t="shared" si="19"/>
        <v>May</v>
      </c>
      <c r="K626" s="194">
        <v>3</v>
      </c>
      <c r="L626" s="8"/>
      <c r="M626" s="8"/>
      <c r="N626" s="8"/>
    </row>
    <row r="627" spans="1:14" ht="14.25" x14ac:dyDescent="0.45">
      <c r="A627" s="8" t="s">
        <v>486</v>
      </c>
      <c r="B627" s="191" t="s">
        <v>22</v>
      </c>
      <c r="C627" s="192">
        <v>324008342</v>
      </c>
      <c r="D627" s="193">
        <v>5118981166</v>
      </c>
      <c r="E627" s="136">
        <v>43832</v>
      </c>
      <c r="F627" s="23">
        <f t="shared" ca="1" si="18"/>
        <v>0</v>
      </c>
      <c r="G627" s="23" t="s">
        <v>53</v>
      </c>
      <c r="H627" s="23">
        <v>87905</v>
      </c>
      <c r="I627" s="136">
        <v>32672</v>
      </c>
      <c r="J627" s="8" t="str">
        <f t="shared" si="19"/>
        <v>June</v>
      </c>
      <c r="K627" s="194">
        <v>1</v>
      </c>
      <c r="L627" s="8"/>
      <c r="M627" s="8"/>
      <c r="N627" s="8"/>
    </row>
    <row r="628" spans="1:14" ht="14.25" x14ac:dyDescent="0.45">
      <c r="A628" s="8" t="s">
        <v>350</v>
      </c>
      <c r="B628" s="191" t="s">
        <v>33</v>
      </c>
      <c r="C628" s="192">
        <v>837630000</v>
      </c>
      <c r="D628" s="193">
        <v>8121267946</v>
      </c>
      <c r="E628" s="136">
        <v>37277</v>
      </c>
      <c r="F628" s="23">
        <f t="shared" ca="1" si="18"/>
        <v>18</v>
      </c>
      <c r="G628" s="23"/>
      <c r="H628" s="23">
        <v>51561</v>
      </c>
      <c r="I628" s="136">
        <v>22815</v>
      </c>
      <c r="J628" s="8" t="str">
        <f t="shared" si="19"/>
        <v>June</v>
      </c>
      <c r="K628" s="194">
        <v>4</v>
      </c>
      <c r="L628" s="8"/>
      <c r="M628" s="8"/>
      <c r="N628" s="8"/>
    </row>
    <row r="629" spans="1:14" ht="14.25" x14ac:dyDescent="0.45">
      <c r="A629" s="8" t="s">
        <v>150</v>
      </c>
      <c r="B629" s="191" t="s">
        <v>29</v>
      </c>
      <c r="C629" s="192">
        <v>355310000</v>
      </c>
      <c r="D629" s="193">
        <v>3082454846</v>
      </c>
      <c r="E629" s="136">
        <v>39915</v>
      </c>
      <c r="F629" s="23">
        <f t="shared" ca="1" si="18"/>
        <v>11</v>
      </c>
      <c r="G629" s="23" t="s">
        <v>42</v>
      </c>
      <c r="H629" s="23">
        <v>33643</v>
      </c>
      <c r="I629" s="136">
        <v>26585</v>
      </c>
      <c r="J629" s="8" t="str">
        <f t="shared" si="19"/>
        <v>October</v>
      </c>
      <c r="K629" s="194">
        <v>4</v>
      </c>
      <c r="L629" s="8"/>
      <c r="M629" s="8"/>
      <c r="N629" s="8"/>
    </row>
    <row r="630" spans="1:14" ht="14.25" x14ac:dyDescent="0.45">
      <c r="A630" s="8" t="s">
        <v>584</v>
      </c>
      <c r="B630" s="191" t="s">
        <v>29</v>
      </c>
      <c r="C630" s="192">
        <v>666214142</v>
      </c>
      <c r="D630" s="193">
        <v>6022529195</v>
      </c>
      <c r="E630" s="136">
        <v>38495</v>
      </c>
      <c r="F630" s="23">
        <f t="shared" ca="1" si="18"/>
        <v>15</v>
      </c>
      <c r="G630" s="23" t="s">
        <v>23</v>
      </c>
      <c r="H630" s="23">
        <v>23142</v>
      </c>
      <c r="I630" s="136">
        <v>23060</v>
      </c>
      <c r="J630" s="8" t="str">
        <f t="shared" si="19"/>
        <v>February</v>
      </c>
      <c r="K630" s="194">
        <v>3</v>
      </c>
      <c r="L630" s="8"/>
      <c r="M630" s="8"/>
      <c r="N630" s="8"/>
    </row>
    <row r="631" spans="1:14" ht="14.25" x14ac:dyDescent="0.45">
      <c r="A631" s="8" t="s">
        <v>421</v>
      </c>
      <c r="B631" s="191" t="s">
        <v>22</v>
      </c>
      <c r="C631" s="192">
        <v>666315474</v>
      </c>
      <c r="D631" s="193">
        <v>7171999230</v>
      </c>
      <c r="E631" s="136">
        <v>39343</v>
      </c>
      <c r="F631" s="23">
        <f t="shared" ca="1" si="18"/>
        <v>12</v>
      </c>
      <c r="G631" s="23"/>
      <c r="H631" s="23">
        <v>52890</v>
      </c>
      <c r="I631" s="136">
        <v>27444</v>
      </c>
      <c r="J631" s="8" t="str">
        <f t="shared" si="19"/>
        <v>February</v>
      </c>
      <c r="K631" s="194">
        <v>2</v>
      </c>
      <c r="L631" s="8"/>
      <c r="M631" s="8"/>
      <c r="N631" s="8"/>
    </row>
    <row r="632" spans="1:14" ht="14.25" x14ac:dyDescent="0.45">
      <c r="A632" s="8" t="s">
        <v>351</v>
      </c>
      <c r="B632" s="191" t="s">
        <v>29</v>
      </c>
      <c r="C632" s="192">
        <v>903008297</v>
      </c>
      <c r="D632" s="193">
        <v>4028033253</v>
      </c>
      <c r="E632" s="136">
        <v>41431</v>
      </c>
      <c r="F632" s="23">
        <f t="shared" ca="1" si="18"/>
        <v>7</v>
      </c>
      <c r="G632" s="23" t="s">
        <v>38</v>
      </c>
      <c r="H632" s="23">
        <v>23145</v>
      </c>
      <c r="I632" s="136">
        <v>24730</v>
      </c>
      <c r="J632" s="8" t="str">
        <f t="shared" si="19"/>
        <v>September</v>
      </c>
      <c r="K632" s="194">
        <v>1</v>
      </c>
      <c r="L632" s="8"/>
      <c r="M632" s="8"/>
      <c r="N632" s="8"/>
    </row>
    <row r="633" spans="1:14" ht="14.25" x14ac:dyDescent="0.45">
      <c r="A633" s="8" t="s">
        <v>657</v>
      </c>
      <c r="B633" s="191" t="s">
        <v>28</v>
      </c>
      <c r="C633" s="192">
        <v>336260000</v>
      </c>
      <c r="D633" s="193">
        <v>3153089561</v>
      </c>
      <c r="E633" s="136">
        <v>42198</v>
      </c>
      <c r="F633" s="23">
        <f t="shared" ca="1" si="18"/>
        <v>5</v>
      </c>
      <c r="G633" s="23" t="s">
        <v>23</v>
      </c>
      <c r="H633" s="23">
        <v>35490</v>
      </c>
      <c r="I633" s="136">
        <v>30220</v>
      </c>
      <c r="J633" s="8" t="str">
        <f t="shared" si="19"/>
        <v>September</v>
      </c>
      <c r="K633" s="194">
        <v>3</v>
      </c>
      <c r="L633" s="8"/>
      <c r="M633" s="8"/>
      <c r="N633" s="8"/>
    </row>
    <row r="634" spans="1:14" ht="14.25" x14ac:dyDescent="0.45">
      <c r="A634" s="8" t="s">
        <v>78</v>
      </c>
      <c r="B634" s="191" t="s">
        <v>28</v>
      </c>
      <c r="C634" s="192">
        <v>258860000</v>
      </c>
      <c r="D634" s="193">
        <v>9072521628</v>
      </c>
      <c r="E634" s="136">
        <v>37721</v>
      </c>
      <c r="F634" s="23">
        <f t="shared" ca="1" si="18"/>
        <v>17</v>
      </c>
      <c r="G634" s="23" t="s">
        <v>53</v>
      </c>
      <c r="H634" s="23">
        <v>30925</v>
      </c>
      <c r="I634" s="136">
        <v>26987</v>
      </c>
      <c r="J634" s="8" t="str">
        <f t="shared" si="19"/>
        <v>November</v>
      </c>
      <c r="K634" s="194">
        <v>2</v>
      </c>
      <c r="L634" s="8"/>
      <c r="M634" s="8"/>
      <c r="N634" s="8"/>
    </row>
    <row r="635" spans="1:14" ht="14.25" x14ac:dyDescent="0.45">
      <c r="A635" s="8" t="s">
        <v>658</v>
      </c>
      <c r="B635" s="191" t="s">
        <v>33</v>
      </c>
      <c r="C635" s="192">
        <v>936002102</v>
      </c>
      <c r="D635" s="193">
        <v>3193578185</v>
      </c>
      <c r="E635" s="136">
        <v>39285</v>
      </c>
      <c r="F635" s="23">
        <f t="shared" ca="1" si="18"/>
        <v>13</v>
      </c>
      <c r="G635" s="23" t="s">
        <v>42</v>
      </c>
      <c r="H635" s="23">
        <v>51689</v>
      </c>
      <c r="I635" s="136">
        <v>25497</v>
      </c>
      <c r="J635" s="8" t="str">
        <f t="shared" si="19"/>
        <v>October</v>
      </c>
      <c r="K635" s="194">
        <v>5</v>
      </c>
      <c r="L635" s="8"/>
      <c r="M635" s="8"/>
      <c r="N635" s="8"/>
    </row>
    <row r="636" spans="1:14" ht="14.25" x14ac:dyDescent="0.45">
      <c r="A636" s="8" t="s">
        <v>134</v>
      </c>
      <c r="B636" s="191" t="s">
        <v>29</v>
      </c>
      <c r="C636" s="192">
        <v>822001677</v>
      </c>
      <c r="D636" s="193">
        <v>5187045091</v>
      </c>
      <c r="E636" s="136">
        <v>43657</v>
      </c>
      <c r="F636" s="23">
        <f t="shared" ca="1" si="18"/>
        <v>1</v>
      </c>
      <c r="G636" s="23" t="s">
        <v>38</v>
      </c>
      <c r="H636" s="23">
        <v>19330</v>
      </c>
      <c r="I636" s="136">
        <v>28685</v>
      </c>
      <c r="J636" s="8" t="str">
        <f t="shared" si="19"/>
        <v>July</v>
      </c>
      <c r="K636" s="194">
        <v>2</v>
      </c>
      <c r="L636" s="8"/>
      <c r="M636" s="8"/>
      <c r="N636" s="8"/>
    </row>
    <row r="637" spans="1:14" ht="14.25" x14ac:dyDescent="0.45">
      <c r="A637" s="8" t="s">
        <v>512</v>
      </c>
      <c r="B637" s="191" t="s">
        <v>22</v>
      </c>
      <c r="C637" s="192">
        <v>343680000</v>
      </c>
      <c r="D637" s="193">
        <v>4166689962</v>
      </c>
      <c r="E637" s="136">
        <v>42953</v>
      </c>
      <c r="F637" s="23">
        <f t="shared" ca="1" si="18"/>
        <v>2</v>
      </c>
      <c r="G637" s="23" t="s">
        <v>55</v>
      </c>
      <c r="H637" s="23">
        <v>81723</v>
      </c>
      <c r="I637" s="136">
        <v>29676</v>
      </c>
      <c r="J637" s="8" t="str">
        <f t="shared" si="19"/>
        <v>March</v>
      </c>
      <c r="K637" s="194">
        <v>1</v>
      </c>
      <c r="L637" s="8"/>
      <c r="M637" s="8"/>
      <c r="N637" s="8"/>
    </row>
    <row r="638" spans="1:14" ht="14.25" x14ac:dyDescent="0.45">
      <c r="A638" s="8" t="s">
        <v>744</v>
      </c>
      <c r="B638" s="191" t="s">
        <v>22</v>
      </c>
      <c r="C638" s="192">
        <v>430007726</v>
      </c>
      <c r="D638" s="193">
        <v>5098159919</v>
      </c>
      <c r="E638" s="136">
        <v>39939</v>
      </c>
      <c r="F638" s="23">
        <f t="shared" ca="1" si="18"/>
        <v>11</v>
      </c>
      <c r="G638" s="23" t="s">
        <v>53</v>
      </c>
      <c r="H638" s="23">
        <v>39105</v>
      </c>
      <c r="I638" s="136">
        <v>27589</v>
      </c>
      <c r="J638" s="8" t="str">
        <f t="shared" si="19"/>
        <v>July</v>
      </c>
      <c r="K638" s="194">
        <v>2</v>
      </c>
      <c r="L638" s="8"/>
      <c r="M638" s="8"/>
      <c r="N638" s="8"/>
    </row>
    <row r="639" spans="1:14" ht="14.25" x14ac:dyDescent="0.45">
      <c r="A639" s="8" t="s">
        <v>585</v>
      </c>
      <c r="B639" s="191" t="s">
        <v>33</v>
      </c>
      <c r="C639" s="192">
        <v>540610000</v>
      </c>
      <c r="D639" s="193">
        <v>9062693355</v>
      </c>
      <c r="E639" s="136">
        <v>39214</v>
      </c>
      <c r="F639" s="23">
        <f t="shared" ca="1" si="18"/>
        <v>13</v>
      </c>
      <c r="G639" s="23" t="s">
        <v>42</v>
      </c>
      <c r="H639" s="23">
        <v>58982</v>
      </c>
      <c r="I639" s="136">
        <v>25715</v>
      </c>
      <c r="J639" s="8" t="str">
        <f t="shared" si="19"/>
        <v>May</v>
      </c>
      <c r="K639" s="194">
        <v>4</v>
      </c>
      <c r="L639" s="8"/>
      <c r="M639" s="8"/>
      <c r="N639" s="8"/>
    </row>
    <row r="640" spans="1:14" ht="14.25" x14ac:dyDescent="0.45">
      <c r="A640" s="8" t="s">
        <v>659</v>
      </c>
      <c r="B640" s="191" t="s">
        <v>33</v>
      </c>
      <c r="C640" s="192">
        <v>755007283</v>
      </c>
      <c r="D640" s="193">
        <v>2021868104</v>
      </c>
      <c r="E640" s="136">
        <v>37422</v>
      </c>
      <c r="F640" s="23">
        <f t="shared" ca="1" si="18"/>
        <v>18</v>
      </c>
      <c r="G640" s="23"/>
      <c r="H640" s="23">
        <v>39927</v>
      </c>
      <c r="I640" s="136">
        <v>21396</v>
      </c>
      <c r="J640" s="8" t="str">
        <f t="shared" si="19"/>
        <v>July</v>
      </c>
      <c r="K640" s="194">
        <v>3</v>
      </c>
      <c r="L640" s="8"/>
      <c r="M640" s="8"/>
      <c r="N640" s="8"/>
    </row>
    <row r="641" spans="1:14" ht="14.25" x14ac:dyDescent="0.45">
      <c r="A641" s="8" t="s">
        <v>352</v>
      </c>
      <c r="B641" s="191" t="s">
        <v>22</v>
      </c>
      <c r="C641" s="192">
        <v>666415645</v>
      </c>
      <c r="D641" s="193">
        <v>3084697218</v>
      </c>
      <c r="E641" s="136">
        <v>37509</v>
      </c>
      <c r="F641" s="23">
        <f t="shared" ca="1" si="18"/>
        <v>17</v>
      </c>
      <c r="G641" s="23" t="s">
        <v>23</v>
      </c>
      <c r="H641" s="23">
        <v>84147</v>
      </c>
      <c r="I641" s="136">
        <v>25624</v>
      </c>
      <c r="J641" s="8" t="str">
        <f t="shared" si="19"/>
        <v>February</v>
      </c>
      <c r="K641" s="194">
        <v>3</v>
      </c>
      <c r="L641" s="8"/>
      <c r="M641" s="8"/>
      <c r="N641" s="8"/>
    </row>
    <row r="642" spans="1:14" ht="14.25" x14ac:dyDescent="0.45">
      <c r="A642" s="8" t="s">
        <v>815</v>
      </c>
      <c r="B642" s="191" t="s">
        <v>28</v>
      </c>
      <c r="C642" s="192">
        <v>243007276</v>
      </c>
      <c r="D642" s="193">
        <v>8087476176</v>
      </c>
      <c r="E642" s="136">
        <v>37821</v>
      </c>
      <c r="F642" s="23">
        <f t="shared" ref="F642:F705" ca="1" si="20">DATEDIF(E642,TODAY(),"Y")</f>
        <v>17</v>
      </c>
      <c r="G642" s="23"/>
      <c r="H642" s="23">
        <v>33039</v>
      </c>
      <c r="I642" s="136">
        <v>27222</v>
      </c>
      <c r="J642" s="8" t="str">
        <f t="shared" ref="J642:J705" si="21">VLOOKUP(MONTH(I642),M:N,2,0)</f>
        <v>July</v>
      </c>
      <c r="K642" s="194">
        <v>5</v>
      </c>
      <c r="L642" s="8"/>
      <c r="M642" s="8"/>
      <c r="N642" s="8"/>
    </row>
    <row r="643" spans="1:14" ht="14.25" x14ac:dyDescent="0.45">
      <c r="A643" s="8" t="s">
        <v>422</v>
      </c>
      <c r="B643" s="191" t="s">
        <v>29</v>
      </c>
      <c r="C643" s="192">
        <v>897009272</v>
      </c>
      <c r="D643" s="193">
        <v>4077686976</v>
      </c>
      <c r="E643" s="136">
        <v>43916</v>
      </c>
      <c r="F643" s="23">
        <f t="shared" ca="1" si="20"/>
        <v>0</v>
      </c>
      <c r="G643" s="23"/>
      <c r="H643" s="23">
        <v>33670</v>
      </c>
      <c r="I643" s="136">
        <v>30354</v>
      </c>
      <c r="J643" s="8" t="str">
        <f t="shared" si="21"/>
        <v>February</v>
      </c>
      <c r="K643" s="194">
        <v>1</v>
      </c>
      <c r="L643" s="8"/>
      <c r="M643" s="8"/>
      <c r="N643" s="8"/>
    </row>
    <row r="644" spans="1:14" ht="14.25" x14ac:dyDescent="0.45">
      <c r="A644" s="8" t="s">
        <v>745</v>
      </c>
      <c r="B644" s="191" t="s">
        <v>33</v>
      </c>
      <c r="C644" s="192">
        <v>666703047</v>
      </c>
      <c r="D644" s="193">
        <v>4194982487</v>
      </c>
      <c r="E644" s="136">
        <v>39072</v>
      </c>
      <c r="F644" s="23">
        <f t="shared" ca="1" si="20"/>
        <v>13</v>
      </c>
      <c r="G644" s="23"/>
      <c r="H644" s="23">
        <v>39318</v>
      </c>
      <c r="I644" s="136">
        <v>24781</v>
      </c>
      <c r="J644" s="8" t="str">
        <f t="shared" si="21"/>
        <v>November</v>
      </c>
      <c r="K644" s="194">
        <v>5</v>
      </c>
      <c r="L644" s="8"/>
      <c r="M644" s="8"/>
      <c r="N644" s="8"/>
    </row>
    <row r="645" spans="1:14" ht="14.25" x14ac:dyDescent="0.45">
      <c r="A645" s="8" t="s">
        <v>353</v>
      </c>
      <c r="B645" s="191" t="s">
        <v>22</v>
      </c>
      <c r="C645" s="192">
        <v>279008202</v>
      </c>
      <c r="D645" s="193">
        <v>2008611970</v>
      </c>
      <c r="E645" s="136">
        <v>40060</v>
      </c>
      <c r="F645" s="23">
        <f t="shared" ca="1" si="20"/>
        <v>10</v>
      </c>
      <c r="G645" s="23" t="s">
        <v>55</v>
      </c>
      <c r="H645" s="23">
        <v>75934</v>
      </c>
      <c r="I645" s="136">
        <v>27686</v>
      </c>
      <c r="J645" s="8" t="str">
        <f t="shared" si="21"/>
        <v>October</v>
      </c>
      <c r="K645" s="194">
        <v>4</v>
      </c>
      <c r="L645" s="8"/>
      <c r="M645" s="8"/>
      <c r="N645" s="8"/>
    </row>
    <row r="646" spans="1:14" ht="14.25" x14ac:dyDescent="0.45">
      <c r="A646" s="8" t="s">
        <v>487</v>
      </c>
      <c r="B646" s="191" t="s">
        <v>33</v>
      </c>
      <c r="C646" s="192">
        <v>707540000</v>
      </c>
      <c r="D646" s="193">
        <v>6022381391</v>
      </c>
      <c r="E646" s="136">
        <v>36832</v>
      </c>
      <c r="F646" s="23">
        <f t="shared" ca="1" si="20"/>
        <v>19</v>
      </c>
      <c r="G646" s="23" t="s">
        <v>23</v>
      </c>
      <c r="H646" s="23">
        <v>47700</v>
      </c>
      <c r="I646" s="136">
        <v>23461</v>
      </c>
      <c r="J646" s="8" t="str">
        <f t="shared" si="21"/>
        <v>March</v>
      </c>
      <c r="K646" s="194">
        <v>5</v>
      </c>
      <c r="L646" s="8"/>
      <c r="M646" s="8"/>
      <c r="N646" s="8"/>
    </row>
    <row r="647" spans="1:14" ht="14.25" x14ac:dyDescent="0.45">
      <c r="A647" s="8" t="s">
        <v>488</v>
      </c>
      <c r="B647" s="191" t="s">
        <v>22</v>
      </c>
      <c r="C647" s="192">
        <v>573008639</v>
      </c>
      <c r="D647" s="193">
        <v>4068561246</v>
      </c>
      <c r="E647" s="136">
        <v>37275</v>
      </c>
      <c r="F647" s="23">
        <f t="shared" ca="1" si="20"/>
        <v>18</v>
      </c>
      <c r="G647" s="23"/>
      <c r="H647" s="23">
        <v>64644</v>
      </c>
      <c r="I647" s="136">
        <v>24572</v>
      </c>
      <c r="J647" s="8" t="str">
        <f t="shared" si="21"/>
        <v>April</v>
      </c>
      <c r="K647" s="194">
        <v>3</v>
      </c>
      <c r="L647" s="8"/>
      <c r="M647" s="8"/>
      <c r="N647" s="8"/>
    </row>
    <row r="648" spans="1:14" ht="14.25" x14ac:dyDescent="0.45">
      <c r="A648" s="8" t="s">
        <v>660</v>
      </c>
      <c r="B648" s="191" t="s">
        <v>33</v>
      </c>
      <c r="C648" s="192">
        <v>872008074</v>
      </c>
      <c r="D648" s="193">
        <v>3048356334</v>
      </c>
      <c r="E648" s="136">
        <v>41523</v>
      </c>
      <c r="F648" s="23">
        <f t="shared" ca="1" si="20"/>
        <v>6</v>
      </c>
      <c r="G648" s="23" t="s">
        <v>53</v>
      </c>
      <c r="H648" s="23">
        <v>58616</v>
      </c>
      <c r="I648" s="136">
        <v>29169</v>
      </c>
      <c r="J648" s="8" t="str">
        <f t="shared" si="21"/>
        <v>November</v>
      </c>
      <c r="K648" s="194">
        <v>3</v>
      </c>
      <c r="L648" s="8"/>
      <c r="M648" s="8"/>
      <c r="N648" s="8"/>
    </row>
    <row r="649" spans="1:14" ht="14.25" x14ac:dyDescent="0.45">
      <c r="A649" s="8" t="s">
        <v>794</v>
      </c>
      <c r="B649" s="191" t="s">
        <v>22</v>
      </c>
      <c r="C649" s="192">
        <v>372160000</v>
      </c>
      <c r="D649" s="193">
        <v>8095157707</v>
      </c>
      <c r="E649" s="136">
        <v>38843</v>
      </c>
      <c r="F649" s="23">
        <f t="shared" ca="1" si="20"/>
        <v>14</v>
      </c>
      <c r="G649" s="23" t="s">
        <v>23</v>
      </c>
      <c r="H649" s="23">
        <v>45811</v>
      </c>
      <c r="I649" s="136">
        <v>22210</v>
      </c>
      <c r="J649" s="8" t="str">
        <f t="shared" si="21"/>
        <v>October</v>
      </c>
      <c r="K649" s="194">
        <v>4</v>
      </c>
      <c r="L649" s="8"/>
      <c r="M649" s="8"/>
      <c r="N649" s="8"/>
    </row>
    <row r="650" spans="1:14" ht="14.25" x14ac:dyDescent="0.45">
      <c r="A650" s="8" t="s">
        <v>135</v>
      </c>
      <c r="B650" s="191" t="s">
        <v>33</v>
      </c>
      <c r="C650" s="192">
        <v>666850922</v>
      </c>
      <c r="D650" s="193">
        <v>7024072342</v>
      </c>
      <c r="E650" s="136">
        <v>39305</v>
      </c>
      <c r="F650" s="23">
        <f t="shared" ca="1" si="20"/>
        <v>12</v>
      </c>
      <c r="G650" s="23" t="s">
        <v>23</v>
      </c>
      <c r="H650" s="23">
        <v>50252</v>
      </c>
      <c r="I650" s="136">
        <v>22561</v>
      </c>
      <c r="J650" s="8" t="str">
        <f t="shared" si="21"/>
        <v>October</v>
      </c>
      <c r="K650" s="194">
        <v>5</v>
      </c>
      <c r="L650" s="8"/>
      <c r="M650" s="8"/>
      <c r="N650" s="8"/>
    </row>
    <row r="651" spans="1:14" ht="14.25" x14ac:dyDescent="0.45">
      <c r="A651" s="8" t="s">
        <v>761</v>
      </c>
      <c r="B651" s="191" t="s">
        <v>22</v>
      </c>
      <c r="C651" s="192">
        <v>191002761</v>
      </c>
      <c r="D651" s="193">
        <v>8151351512</v>
      </c>
      <c r="E651" s="136">
        <v>42513</v>
      </c>
      <c r="F651" s="23">
        <f t="shared" ca="1" si="20"/>
        <v>4</v>
      </c>
      <c r="G651" s="23" t="s">
        <v>23</v>
      </c>
      <c r="H651" s="23">
        <v>40344</v>
      </c>
      <c r="I651" s="136">
        <v>26959</v>
      </c>
      <c r="J651" s="8" t="str">
        <f t="shared" si="21"/>
        <v>October</v>
      </c>
      <c r="K651" s="194">
        <v>2</v>
      </c>
      <c r="L651" s="8"/>
      <c r="M651" s="8"/>
      <c r="N651" s="8"/>
    </row>
    <row r="652" spans="1:14" ht="14.25" x14ac:dyDescent="0.45">
      <c r="A652" s="8" t="s">
        <v>746</v>
      </c>
      <c r="B652" s="191" t="s">
        <v>29</v>
      </c>
      <c r="C652" s="192">
        <v>844670000</v>
      </c>
      <c r="D652" s="193">
        <v>7155267252</v>
      </c>
      <c r="E652" s="136">
        <v>39556</v>
      </c>
      <c r="F652" s="23">
        <f t="shared" ca="1" si="20"/>
        <v>12</v>
      </c>
      <c r="G652" s="23" t="s">
        <v>23</v>
      </c>
      <c r="H652" s="23">
        <v>23552</v>
      </c>
      <c r="I652" s="136">
        <v>26981</v>
      </c>
      <c r="J652" s="8" t="str">
        <f t="shared" si="21"/>
        <v>November</v>
      </c>
      <c r="K652" s="194">
        <v>1</v>
      </c>
      <c r="L652" s="8"/>
      <c r="M652" s="8"/>
      <c r="N652" s="8"/>
    </row>
    <row r="653" spans="1:14" ht="14.25" x14ac:dyDescent="0.45">
      <c r="A653" s="8" t="s">
        <v>796</v>
      </c>
      <c r="B653" s="191" t="s">
        <v>28</v>
      </c>
      <c r="C653" s="192">
        <v>203002806</v>
      </c>
      <c r="D653" s="193">
        <v>9154694617</v>
      </c>
      <c r="E653" s="136">
        <v>43629</v>
      </c>
      <c r="F653" s="23">
        <f t="shared" ca="1" si="20"/>
        <v>1</v>
      </c>
      <c r="G653" s="23"/>
      <c r="H653" s="23">
        <v>35727</v>
      </c>
      <c r="I653" s="136">
        <v>28537</v>
      </c>
      <c r="J653" s="8" t="str">
        <f t="shared" si="21"/>
        <v>February</v>
      </c>
      <c r="K653" s="194">
        <v>2</v>
      </c>
      <c r="L653" s="8"/>
      <c r="M653" s="8"/>
      <c r="N653" s="8"/>
    </row>
    <row r="654" spans="1:14" ht="14.25" x14ac:dyDescent="0.45">
      <c r="A654" s="8" t="s">
        <v>354</v>
      </c>
      <c r="B654" s="191" t="s">
        <v>22</v>
      </c>
      <c r="C654" s="192">
        <v>689001249</v>
      </c>
      <c r="D654" s="193">
        <v>2152238881</v>
      </c>
      <c r="E654" s="136">
        <v>40361</v>
      </c>
      <c r="F654" s="23">
        <f t="shared" ca="1" si="20"/>
        <v>10</v>
      </c>
      <c r="G654" s="23"/>
      <c r="H654" s="23">
        <v>91088</v>
      </c>
      <c r="I654" s="136">
        <v>27923</v>
      </c>
      <c r="J654" s="8" t="str">
        <f t="shared" si="21"/>
        <v>June</v>
      </c>
      <c r="K654" s="194">
        <v>5</v>
      </c>
      <c r="L654" s="8"/>
      <c r="M654" s="8"/>
      <c r="N654" s="8"/>
    </row>
    <row r="655" spans="1:14" ht="14.25" x14ac:dyDescent="0.45">
      <c r="A655" s="8" t="s">
        <v>185</v>
      </c>
      <c r="B655" s="191" t="s">
        <v>22</v>
      </c>
      <c r="C655" s="192">
        <v>387002221</v>
      </c>
      <c r="D655" s="193">
        <v>2057713771</v>
      </c>
      <c r="E655" s="136">
        <v>43668</v>
      </c>
      <c r="F655" s="23">
        <f t="shared" ca="1" si="20"/>
        <v>1</v>
      </c>
      <c r="G655" s="23"/>
      <c r="H655" s="23">
        <v>47253</v>
      </c>
      <c r="I655" s="136">
        <v>29547</v>
      </c>
      <c r="J655" s="8" t="str">
        <f t="shared" si="21"/>
        <v>November</v>
      </c>
      <c r="K655" s="194">
        <v>4</v>
      </c>
      <c r="L655" s="8"/>
      <c r="M655" s="8"/>
      <c r="N655" s="8"/>
    </row>
    <row r="656" spans="1:14" ht="14.25" x14ac:dyDescent="0.45">
      <c r="A656" s="8" t="s">
        <v>355</v>
      </c>
      <c r="B656" s="191" t="s">
        <v>33</v>
      </c>
      <c r="C656" s="192">
        <v>165005597</v>
      </c>
      <c r="D656" s="193">
        <v>2144588703</v>
      </c>
      <c r="E656" s="136">
        <v>39510</v>
      </c>
      <c r="F656" s="23">
        <f t="shared" ca="1" si="20"/>
        <v>12</v>
      </c>
      <c r="G656" s="23" t="s">
        <v>55</v>
      </c>
      <c r="H656" s="23">
        <v>67224</v>
      </c>
      <c r="I656" s="136">
        <v>28960</v>
      </c>
      <c r="J656" s="8" t="str">
        <f t="shared" si="21"/>
        <v>April</v>
      </c>
      <c r="K656" s="194">
        <v>1</v>
      </c>
      <c r="L656" s="8"/>
      <c r="M656" s="8"/>
      <c r="N656" s="8"/>
    </row>
    <row r="657" spans="1:14" ht="14.25" x14ac:dyDescent="0.45">
      <c r="A657" s="8" t="s">
        <v>586</v>
      </c>
      <c r="B657" s="191" t="s">
        <v>22</v>
      </c>
      <c r="C657" s="192">
        <v>627440000</v>
      </c>
      <c r="D657" s="193">
        <v>6178472270</v>
      </c>
      <c r="E657" s="136">
        <v>41239</v>
      </c>
      <c r="F657" s="23">
        <f t="shared" ca="1" si="20"/>
        <v>7</v>
      </c>
      <c r="G657" s="23" t="s">
        <v>23</v>
      </c>
      <c r="H657" s="23">
        <v>24706</v>
      </c>
      <c r="I657" s="136">
        <v>28024</v>
      </c>
      <c r="J657" s="8" t="str">
        <f t="shared" si="21"/>
        <v>September</v>
      </c>
      <c r="K657" s="194">
        <v>3</v>
      </c>
      <c r="L657" s="8"/>
      <c r="M657" s="8"/>
      <c r="N657" s="8"/>
    </row>
    <row r="658" spans="1:14" ht="14.25" x14ac:dyDescent="0.45">
      <c r="A658" s="8" t="s">
        <v>489</v>
      </c>
      <c r="B658" s="191" t="s">
        <v>28</v>
      </c>
      <c r="C658" s="192">
        <v>343480000</v>
      </c>
      <c r="D658" s="193">
        <v>7096801348</v>
      </c>
      <c r="E658" s="136">
        <v>38755</v>
      </c>
      <c r="F658" s="23">
        <f t="shared" ca="1" si="20"/>
        <v>14</v>
      </c>
      <c r="G658" s="23" t="s">
        <v>53</v>
      </c>
      <c r="H658" s="23">
        <v>34302</v>
      </c>
      <c r="I658" s="136">
        <v>28355</v>
      </c>
      <c r="J658" s="8" t="str">
        <f t="shared" si="21"/>
        <v>August</v>
      </c>
      <c r="K658" s="194">
        <v>2</v>
      </c>
      <c r="L658" s="8"/>
      <c r="M658" s="8"/>
      <c r="N658" s="8"/>
    </row>
    <row r="659" spans="1:14" ht="14.25" x14ac:dyDescent="0.45">
      <c r="A659" s="8" t="s">
        <v>587</v>
      </c>
      <c r="B659" s="191" t="s">
        <v>29</v>
      </c>
      <c r="C659" s="192">
        <v>588920000</v>
      </c>
      <c r="D659" s="193">
        <v>7044900514</v>
      </c>
      <c r="E659" s="136">
        <v>43402</v>
      </c>
      <c r="F659" s="23">
        <f t="shared" ca="1" si="20"/>
        <v>1</v>
      </c>
      <c r="G659" s="23" t="s">
        <v>42</v>
      </c>
      <c r="H659" s="23">
        <v>33345</v>
      </c>
      <c r="I659" s="136">
        <v>32011</v>
      </c>
      <c r="J659" s="8" t="str">
        <f t="shared" si="21"/>
        <v>August</v>
      </c>
      <c r="K659" s="194">
        <v>3</v>
      </c>
      <c r="L659" s="8"/>
      <c r="M659" s="8"/>
      <c r="N659" s="8"/>
    </row>
    <row r="660" spans="1:14" ht="14.25" x14ac:dyDescent="0.45">
      <c r="A660" s="8" t="s">
        <v>215</v>
      </c>
      <c r="B660" s="191" t="s">
        <v>29</v>
      </c>
      <c r="C660" s="192">
        <v>666408090</v>
      </c>
      <c r="D660" s="193">
        <v>3086098293</v>
      </c>
      <c r="E660" s="136">
        <v>38211</v>
      </c>
      <c r="F660" s="23">
        <f t="shared" ca="1" si="20"/>
        <v>15</v>
      </c>
      <c r="G660" s="23"/>
      <c r="H660" s="23">
        <v>23353</v>
      </c>
      <c r="I660" s="136">
        <v>27356</v>
      </c>
      <c r="J660" s="8" t="str">
        <f t="shared" si="21"/>
        <v>November</v>
      </c>
      <c r="K660" s="194">
        <v>5</v>
      </c>
      <c r="L660" s="8"/>
      <c r="M660" s="8"/>
      <c r="N660" s="8"/>
    </row>
    <row r="661" spans="1:14" ht="14.25" x14ac:dyDescent="0.45">
      <c r="A661" s="8" t="s">
        <v>588</v>
      </c>
      <c r="B661" s="191" t="s">
        <v>29</v>
      </c>
      <c r="C661" s="192">
        <v>750006446</v>
      </c>
      <c r="D661" s="193">
        <v>7094920538</v>
      </c>
      <c r="E661" s="136">
        <v>39539</v>
      </c>
      <c r="F661" s="23">
        <f t="shared" ca="1" si="20"/>
        <v>12</v>
      </c>
      <c r="G661" s="23" t="s">
        <v>55</v>
      </c>
      <c r="H661" s="23">
        <v>34758</v>
      </c>
      <c r="I661" s="136">
        <v>23197</v>
      </c>
      <c r="J661" s="8" t="str">
        <f t="shared" si="21"/>
        <v>July</v>
      </c>
      <c r="K661" s="194">
        <v>3</v>
      </c>
      <c r="L661" s="8"/>
      <c r="M661" s="8"/>
      <c r="N661" s="8"/>
    </row>
    <row r="662" spans="1:14" ht="14.25" x14ac:dyDescent="0.45">
      <c r="A662" s="8" t="s">
        <v>356</v>
      </c>
      <c r="B662" s="191" t="s">
        <v>33</v>
      </c>
      <c r="C662" s="192">
        <v>647009166</v>
      </c>
      <c r="D662" s="193">
        <v>9151683770</v>
      </c>
      <c r="E662" s="136">
        <v>37245</v>
      </c>
      <c r="F662" s="23">
        <f t="shared" ca="1" si="20"/>
        <v>18</v>
      </c>
      <c r="G662" s="23"/>
      <c r="H662" s="23">
        <v>52071</v>
      </c>
      <c r="I662" s="136">
        <v>21038</v>
      </c>
      <c r="J662" s="8" t="str">
        <f t="shared" si="21"/>
        <v>August</v>
      </c>
      <c r="K662" s="194">
        <v>5</v>
      </c>
      <c r="L662" s="8"/>
      <c r="M662" s="8"/>
      <c r="N662" s="8"/>
    </row>
    <row r="663" spans="1:14" ht="14.25" x14ac:dyDescent="0.45">
      <c r="A663" s="8" t="s">
        <v>357</v>
      </c>
      <c r="B663" s="191" t="s">
        <v>28</v>
      </c>
      <c r="C663" s="192">
        <v>666276939</v>
      </c>
      <c r="D663" s="193">
        <v>2144589791</v>
      </c>
      <c r="E663" s="136">
        <v>37431</v>
      </c>
      <c r="F663" s="23">
        <f t="shared" ca="1" si="20"/>
        <v>18</v>
      </c>
      <c r="G663" s="23"/>
      <c r="H663" s="23">
        <v>35319</v>
      </c>
      <c r="I663" s="136">
        <v>26839</v>
      </c>
      <c r="J663" s="8" t="str">
        <f t="shared" si="21"/>
        <v>June</v>
      </c>
      <c r="K663" s="194">
        <v>1</v>
      </c>
      <c r="L663" s="8"/>
      <c r="M663" s="8"/>
      <c r="N663" s="8"/>
    </row>
    <row r="664" spans="1:14" ht="14.25" x14ac:dyDescent="0.45">
      <c r="A664" s="8" t="s">
        <v>589</v>
      </c>
      <c r="B664" s="191" t="s">
        <v>22</v>
      </c>
      <c r="C664" s="192">
        <v>666592159</v>
      </c>
      <c r="D664" s="193">
        <v>2052824485</v>
      </c>
      <c r="E664" s="136">
        <v>41116</v>
      </c>
      <c r="F664" s="23">
        <f t="shared" ca="1" si="20"/>
        <v>8</v>
      </c>
      <c r="G664" s="23"/>
      <c r="H664" s="23">
        <v>65380</v>
      </c>
      <c r="I664" s="136">
        <v>30290</v>
      </c>
      <c r="J664" s="8" t="str">
        <f t="shared" si="21"/>
        <v>December</v>
      </c>
      <c r="K664" s="194">
        <v>1</v>
      </c>
      <c r="L664" s="8"/>
      <c r="M664" s="8"/>
      <c r="N664" s="8"/>
    </row>
    <row r="665" spans="1:14" ht="14.25" x14ac:dyDescent="0.45">
      <c r="A665" s="8" t="s">
        <v>136</v>
      </c>
      <c r="B665" s="191" t="s">
        <v>22</v>
      </c>
      <c r="C665" s="192">
        <v>666398259</v>
      </c>
      <c r="D665" s="193">
        <v>4182683895</v>
      </c>
      <c r="E665" s="136">
        <v>37119</v>
      </c>
      <c r="F665" s="23">
        <f t="shared" ca="1" si="20"/>
        <v>18</v>
      </c>
      <c r="G665" s="23" t="s">
        <v>53</v>
      </c>
      <c r="H665" s="23">
        <v>90806</v>
      </c>
      <c r="I665" s="136">
        <v>21785</v>
      </c>
      <c r="J665" s="8" t="str">
        <f t="shared" si="21"/>
        <v>August</v>
      </c>
      <c r="K665" s="194">
        <v>4</v>
      </c>
      <c r="L665" s="8"/>
      <c r="M665" s="8"/>
      <c r="N665" s="8"/>
    </row>
    <row r="666" spans="1:14" ht="14.25" x14ac:dyDescent="0.45">
      <c r="A666" s="8" t="s">
        <v>358</v>
      </c>
      <c r="B666" s="191" t="s">
        <v>22</v>
      </c>
      <c r="C666" s="192">
        <v>666667051</v>
      </c>
      <c r="D666" s="193">
        <v>8023646601</v>
      </c>
      <c r="E666" s="136">
        <v>39638</v>
      </c>
      <c r="F666" s="23">
        <f t="shared" ca="1" si="20"/>
        <v>12</v>
      </c>
      <c r="G666" s="23"/>
      <c r="H666" s="23">
        <v>24297</v>
      </c>
      <c r="I666" s="136">
        <v>23544</v>
      </c>
      <c r="J666" s="8" t="str">
        <f t="shared" si="21"/>
        <v>June</v>
      </c>
      <c r="K666" s="194">
        <v>4</v>
      </c>
      <c r="L666" s="8"/>
      <c r="M666" s="8"/>
      <c r="N666" s="8"/>
    </row>
    <row r="667" spans="1:14" ht="14.25" x14ac:dyDescent="0.45">
      <c r="A667" s="8" t="s">
        <v>590</v>
      </c>
      <c r="B667" s="191" t="s">
        <v>22</v>
      </c>
      <c r="C667" s="192">
        <v>145870000</v>
      </c>
      <c r="D667" s="193">
        <v>4193820411</v>
      </c>
      <c r="E667" s="136">
        <v>39831</v>
      </c>
      <c r="F667" s="23">
        <f t="shared" ca="1" si="20"/>
        <v>11</v>
      </c>
      <c r="G667" s="23" t="s">
        <v>23</v>
      </c>
      <c r="H667" s="23">
        <v>72843</v>
      </c>
      <c r="I667" s="136">
        <v>25370</v>
      </c>
      <c r="J667" s="8" t="str">
        <f t="shared" si="21"/>
        <v>June</v>
      </c>
      <c r="K667" s="194">
        <v>4</v>
      </c>
      <c r="L667" s="8"/>
      <c r="M667" s="8"/>
      <c r="N667" s="8"/>
    </row>
    <row r="668" spans="1:14" ht="14.25" x14ac:dyDescent="0.45">
      <c r="A668" s="8" t="s">
        <v>661</v>
      </c>
      <c r="B668" s="191" t="s">
        <v>33</v>
      </c>
      <c r="C668" s="192">
        <v>222006049</v>
      </c>
      <c r="D668" s="193">
        <v>9163373445</v>
      </c>
      <c r="E668" s="136">
        <v>42105</v>
      </c>
      <c r="F668" s="23">
        <f t="shared" ca="1" si="20"/>
        <v>5</v>
      </c>
      <c r="G668" s="23" t="s">
        <v>42</v>
      </c>
      <c r="H668" s="23">
        <v>52540</v>
      </c>
      <c r="I668" s="136">
        <v>30646</v>
      </c>
      <c r="J668" s="8" t="str">
        <f t="shared" si="21"/>
        <v>November</v>
      </c>
      <c r="K668" s="194">
        <v>1</v>
      </c>
      <c r="L668" s="8"/>
      <c r="M668" s="8"/>
      <c r="N668" s="8"/>
    </row>
    <row r="669" spans="1:14" ht="14.25" x14ac:dyDescent="0.45">
      <c r="A669" s="8" t="s">
        <v>591</v>
      </c>
      <c r="B669" s="191" t="s">
        <v>29</v>
      </c>
      <c r="C669" s="192">
        <v>722003058</v>
      </c>
      <c r="D669" s="193">
        <v>4035610944</v>
      </c>
      <c r="E669" s="136">
        <v>38243</v>
      </c>
      <c r="F669" s="23">
        <f t="shared" ca="1" si="20"/>
        <v>15</v>
      </c>
      <c r="G669" s="23"/>
      <c r="H669" s="23">
        <v>32501</v>
      </c>
      <c r="I669" s="136">
        <v>25614</v>
      </c>
      <c r="J669" s="8" t="str">
        <f t="shared" si="21"/>
        <v>February</v>
      </c>
      <c r="K669" s="194">
        <v>5</v>
      </c>
      <c r="L669" s="8"/>
      <c r="M669" s="8"/>
      <c r="N669" s="8"/>
    </row>
    <row r="670" spans="1:14" ht="14.25" x14ac:dyDescent="0.45">
      <c r="A670" s="8" t="s">
        <v>68</v>
      </c>
      <c r="B670" s="191" t="s">
        <v>22</v>
      </c>
      <c r="C670" s="192">
        <v>561004332</v>
      </c>
      <c r="D670" s="193">
        <v>3002749909</v>
      </c>
      <c r="E670" s="136">
        <v>39223</v>
      </c>
      <c r="F670" s="23">
        <f t="shared" ca="1" si="20"/>
        <v>13</v>
      </c>
      <c r="G670" s="23"/>
      <c r="H670" s="23">
        <v>35076</v>
      </c>
      <c r="I670" s="136">
        <v>27570</v>
      </c>
      <c r="J670" s="8" t="str">
        <f t="shared" si="21"/>
        <v>June</v>
      </c>
      <c r="K670" s="194">
        <v>1</v>
      </c>
      <c r="L670" s="8"/>
      <c r="M670" s="8"/>
      <c r="N670" s="8"/>
    </row>
    <row r="671" spans="1:14" ht="14.25" x14ac:dyDescent="0.45">
      <c r="A671" s="8" t="s">
        <v>813</v>
      </c>
      <c r="B671" s="191" t="s">
        <v>33</v>
      </c>
      <c r="C671" s="192">
        <v>666464227</v>
      </c>
      <c r="D671" s="193">
        <v>5111778294</v>
      </c>
      <c r="E671" s="136">
        <v>40305</v>
      </c>
      <c r="F671" s="23">
        <f t="shared" ca="1" si="20"/>
        <v>10</v>
      </c>
      <c r="G671" s="23" t="s">
        <v>53</v>
      </c>
      <c r="H671" s="23">
        <v>65100</v>
      </c>
      <c r="I671" s="136">
        <v>24852</v>
      </c>
      <c r="J671" s="8" t="str">
        <f t="shared" si="21"/>
        <v>January</v>
      </c>
      <c r="K671" s="194">
        <v>2</v>
      </c>
      <c r="L671" s="8"/>
      <c r="M671" s="8"/>
      <c r="N671" s="8"/>
    </row>
    <row r="672" spans="1:14" ht="14.25" x14ac:dyDescent="0.45">
      <c r="A672" s="8" t="s">
        <v>69</v>
      </c>
      <c r="B672" s="191" t="s">
        <v>22</v>
      </c>
      <c r="C672" s="192">
        <v>251003969</v>
      </c>
      <c r="D672" s="193">
        <v>8062636516</v>
      </c>
      <c r="E672" s="136">
        <v>43268</v>
      </c>
      <c r="F672" s="23">
        <f t="shared" ca="1" si="20"/>
        <v>2</v>
      </c>
      <c r="G672" s="23" t="s">
        <v>23</v>
      </c>
      <c r="H672" s="23">
        <v>55881</v>
      </c>
      <c r="I672" s="136">
        <v>32172</v>
      </c>
      <c r="J672" s="8" t="str">
        <f t="shared" si="21"/>
        <v>January</v>
      </c>
      <c r="K672" s="194">
        <v>5</v>
      </c>
      <c r="L672" s="8"/>
      <c r="M672" s="8"/>
      <c r="N672" s="8"/>
    </row>
    <row r="673" spans="1:14" ht="14.25" x14ac:dyDescent="0.45">
      <c r="A673" s="8" t="s">
        <v>662</v>
      </c>
      <c r="B673" s="191" t="s">
        <v>28</v>
      </c>
      <c r="C673" s="192">
        <v>246950000</v>
      </c>
      <c r="D673" s="193">
        <v>9046100410</v>
      </c>
      <c r="E673" s="136">
        <v>37998</v>
      </c>
      <c r="F673" s="23">
        <f t="shared" ca="1" si="20"/>
        <v>16</v>
      </c>
      <c r="G673" s="23" t="s">
        <v>23</v>
      </c>
      <c r="H673" s="23">
        <v>28688</v>
      </c>
      <c r="I673" s="136">
        <v>25852</v>
      </c>
      <c r="J673" s="8" t="str">
        <f t="shared" si="21"/>
        <v>October</v>
      </c>
      <c r="K673" s="194">
        <v>3</v>
      </c>
      <c r="L673" s="8"/>
      <c r="M673" s="8"/>
      <c r="N673" s="8"/>
    </row>
    <row r="674" spans="1:14" ht="14.25" x14ac:dyDescent="0.45">
      <c r="A674" s="8" t="s">
        <v>747</v>
      </c>
      <c r="B674" s="191" t="s">
        <v>28</v>
      </c>
      <c r="C674" s="192">
        <v>666722354</v>
      </c>
      <c r="D674" s="193">
        <v>8078294156</v>
      </c>
      <c r="E674" s="136">
        <v>39153</v>
      </c>
      <c r="F674" s="23">
        <f t="shared" ca="1" si="20"/>
        <v>13</v>
      </c>
      <c r="G674" s="23" t="s">
        <v>53</v>
      </c>
      <c r="H674" s="23">
        <v>20742</v>
      </c>
      <c r="I674" s="136">
        <v>22409</v>
      </c>
      <c r="J674" s="8" t="str">
        <f t="shared" si="21"/>
        <v>May</v>
      </c>
      <c r="K674" s="194">
        <v>3</v>
      </c>
      <c r="L674" s="8"/>
      <c r="M674" s="8"/>
      <c r="N674" s="8"/>
    </row>
    <row r="675" spans="1:14" ht="14.25" x14ac:dyDescent="0.45">
      <c r="A675" s="8" t="s">
        <v>490</v>
      </c>
      <c r="B675" s="191" t="s">
        <v>33</v>
      </c>
      <c r="C675" s="192">
        <v>501006995</v>
      </c>
      <c r="D675" s="193">
        <v>6074375399</v>
      </c>
      <c r="E675" s="136">
        <v>39938</v>
      </c>
      <c r="F675" s="23">
        <f t="shared" ca="1" si="20"/>
        <v>11</v>
      </c>
      <c r="G675" s="23"/>
      <c r="H675" s="23">
        <v>67260</v>
      </c>
      <c r="I675" s="136">
        <v>25011</v>
      </c>
      <c r="J675" s="8" t="str">
        <f t="shared" si="21"/>
        <v>June</v>
      </c>
      <c r="K675" s="194">
        <v>3</v>
      </c>
      <c r="L675" s="8"/>
      <c r="M675" s="8"/>
      <c r="N675" s="8"/>
    </row>
    <row r="676" spans="1:14" ht="14.25" x14ac:dyDescent="0.45">
      <c r="A676" s="8" t="s">
        <v>748</v>
      </c>
      <c r="B676" s="191" t="s">
        <v>33</v>
      </c>
      <c r="C676" s="192">
        <v>666474999</v>
      </c>
      <c r="D676" s="193">
        <v>4103967339</v>
      </c>
      <c r="E676" s="136">
        <v>43126</v>
      </c>
      <c r="F676" s="23">
        <f t="shared" ca="1" si="20"/>
        <v>2</v>
      </c>
      <c r="G676" s="23"/>
      <c r="H676" s="23">
        <v>62253</v>
      </c>
      <c r="I676" s="136">
        <v>29789</v>
      </c>
      <c r="J676" s="8" t="str">
        <f t="shared" si="21"/>
        <v>July</v>
      </c>
      <c r="K676" s="194">
        <v>4</v>
      </c>
      <c r="L676" s="8"/>
      <c r="M676" s="8"/>
      <c r="N676" s="8"/>
    </row>
    <row r="677" spans="1:14" ht="14.25" x14ac:dyDescent="0.45">
      <c r="A677" s="8" t="s">
        <v>423</v>
      </c>
      <c r="B677" s="191" t="s">
        <v>33</v>
      </c>
      <c r="C677" s="192">
        <v>329390000</v>
      </c>
      <c r="D677" s="193">
        <v>6186632360</v>
      </c>
      <c r="E677" s="136">
        <v>39097</v>
      </c>
      <c r="F677" s="23">
        <f t="shared" ca="1" si="20"/>
        <v>13</v>
      </c>
      <c r="G677" s="23" t="s">
        <v>23</v>
      </c>
      <c r="H677" s="23">
        <v>68185</v>
      </c>
      <c r="I677" s="136">
        <v>26829</v>
      </c>
      <c r="J677" s="8" t="str">
        <f t="shared" si="21"/>
        <v>June</v>
      </c>
      <c r="K677" s="194">
        <v>1</v>
      </c>
      <c r="L677" s="8"/>
      <c r="M677" s="8"/>
      <c r="N677" s="8"/>
    </row>
    <row r="678" spans="1:14" ht="14.25" x14ac:dyDescent="0.45">
      <c r="A678" s="8" t="s">
        <v>663</v>
      </c>
      <c r="B678" s="191" t="s">
        <v>22</v>
      </c>
      <c r="C678" s="192">
        <v>573003916</v>
      </c>
      <c r="D678" s="193">
        <v>2154555389</v>
      </c>
      <c r="E678" s="136">
        <v>39378</v>
      </c>
      <c r="F678" s="23">
        <f t="shared" ca="1" si="20"/>
        <v>12</v>
      </c>
      <c r="G678" s="23" t="s">
        <v>53</v>
      </c>
      <c r="H678" s="23">
        <v>50937</v>
      </c>
      <c r="I678" s="136">
        <v>26974</v>
      </c>
      <c r="J678" s="8" t="str">
        <f t="shared" si="21"/>
        <v>November</v>
      </c>
      <c r="K678" s="194">
        <v>2</v>
      </c>
      <c r="L678" s="8"/>
      <c r="M678" s="8"/>
      <c r="N678" s="8"/>
    </row>
    <row r="679" spans="1:14" ht="14.25" x14ac:dyDescent="0.45">
      <c r="A679" s="8" t="s">
        <v>159</v>
      </c>
      <c r="B679" s="191" t="s">
        <v>28</v>
      </c>
      <c r="C679" s="192">
        <v>743780000</v>
      </c>
      <c r="D679" s="193">
        <v>9063788281</v>
      </c>
      <c r="E679" s="136">
        <v>41144</v>
      </c>
      <c r="F679" s="23">
        <f t="shared" ca="1" si="20"/>
        <v>7</v>
      </c>
      <c r="G679" s="23" t="s">
        <v>42</v>
      </c>
      <c r="H679" s="23">
        <v>37898</v>
      </c>
      <c r="I679" s="136">
        <v>29509</v>
      </c>
      <c r="J679" s="8" t="str">
        <f t="shared" si="21"/>
        <v>October</v>
      </c>
      <c r="K679" s="194">
        <v>2</v>
      </c>
      <c r="L679" s="8"/>
      <c r="M679" s="8"/>
      <c r="N679" s="8"/>
    </row>
    <row r="680" spans="1:14" ht="14.25" x14ac:dyDescent="0.45">
      <c r="A680" s="8" t="s">
        <v>216</v>
      </c>
      <c r="B680" s="191" t="s">
        <v>33</v>
      </c>
      <c r="C680" s="192">
        <v>666588744</v>
      </c>
      <c r="D680" s="193">
        <v>9072520526</v>
      </c>
      <c r="E680" s="136">
        <v>40073</v>
      </c>
      <c r="F680" s="23">
        <f t="shared" ca="1" si="20"/>
        <v>10</v>
      </c>
      <c r="G680" s="23"/>
      <c r="H680" s="23">
        <v>39568</v>
      </c>
      <c r="I680" s="136">
        <v>24547</v>
      </c>
      <c r="J680" s="8" t="str">
        <f t="shared" si="21"/>
        <v>March</v>
      </c>
      <c r="K680" s="194">
        <v>3</v>
      </c>
      <c r="L680" s="8"/>
      <c r="M680" s="8"/>
      <c r="N680" s="8"/>
    </row>
    <row r="681" spans="1:14" ht="14.25" x14ac:dyDescent="0.45">
      <c r="A681" s="8" t="s">
        <v>749</v>
      </c>
      <c r="B681" s="191" t="s">
        <v>22</v>
      </c>
      <c r="C681" s="192">
        <v>206001145</v>
      </c>
      <c r="D681" s="193">
        <v>2068467597</v>
      </c>
      <c r="E681" s="136">
        <v>42898</v>
      </c>
      <c r="F681" s="23">
        <f t="shared" ca="1" si="20"/>
        <v>3</v>
      </c>
      <c r="G681" s="23" t="s">
        <v>23</v>
      </c>
      <c r="H681" s="23">
        <v>81367</v>
      </c>
      <c r="I681" s="136">
        <v>32342</v>
      </c>
      <c r="J681" s="8" t="str">
        <f t="shared" si="21"/>
        <v>July</v>
      </c>
      <c r="K681" s="194">
        <v>5</v>
      </c>
      <c r="L681" s="8"/>
      <c r="M681" s="8"/>
      <c r="N681" s="8"/>
    </row>
    <row r="682" spans="1:14" ht="14.25" x14ac:dyDescent="0.45">
      <c r="A682" s="8" t="s">
        <v>180</v>
      </c>
      <c r="B682" s="191" t="s">
        <v>22</v>
      </c>
      <c r="C682" s="192">
        <v>821004495</v>
      </c>
      <c r="D682" s="193">
        <v>8094252315</v>
      </c>
      <c r="E682" s="136">
        <v>38793</v>
      </c>
      <c r="F682" s="23">
        <f t="shared" ca="1" si="20"/>
        <v>14</v>
      </c>
      <c r="G682" s="23" t="s">
        <v>23</v>
      </c>
      <c r="H682" s="23">
        <v>29886</v>
      </c>
      <c r="I682" s="136">
        <v>22480</v>
      </c>
      <c r="J682" s="8" t="str">
        <f t="shared" si="21"/>
        <v>July</v>
      </c>
      <c r="K682" s="194">
        <v>4</v>
      </c>
      <c r="L682" s="8"/>
      <c r="M682" s="8"/>
      <c r="N682" s="8"/>
    </row>
    <row r="683" spans="1:14" ht="14.25" x14ac:dyDescent="0.45">
      <c r="A683" s="8" t="s">
        <v>750</v>
      </c>
      <c r="B683" s="191" t="s">
        <v>33</v>
      </c>
      <c r="C683" s="192">
        <v>376008515</v>
      </c>
      <c r="D683" s="193">
        <v>2015368383</v>
      </c>
      <c r="E683" s="136">
        <v>42266</v>
      </c>
      <c r="F683" s="23">
        <f t="shared" ca="1" si="20"/>
        <v>4</v>
      </c>
      <c r="G683" s="23"/>
      <c r="H683" s="23">
        <v>52142</v>
      </c>
      <c r="I683" s="136">
        <v>27579</v>
      </c>
      <c r="J683" s="8" t="str">
        <f t="shared" si="21"/>
        <v>July</v>
      </c>
      <c r="K683" s="194">
        <v>3</v>
      </c>
      <c r="L683" s="8"/>
      <c r="M683" s="8"/>
      <c r="N683" s="8"/>
    </row>
    <row r="684" spans="1:14" ht="14.25" x14ac:dyDescent="0.45">
      <c r="A684" s="8" t="s">
        <v>424</v>
      </c>
      <c r="B684" s="191" t="s">
        <v>29</v>
      </c>
      <c r="C684" s="192">
        <v>359003647</v>
      </c>
      <c r="D684" s="193">
        <v>8001559081</v>
      </c>
      <c r="E684" s="136">
        <v>38865</v>
      </c>
      <c r="F684" s="23">
        <f t="shared" ca="1" si="20"/>
        <v>14</v>
      </c>
      <c r="G684" s="23"/>
      <c r="H684" s="23">
        <v>27524</v>
      </c>
      <c r="I684" s="136">
        <v>28151</v>
      </c>
      <c r="J684" s="8" t="str">
        <f t="shared" si="21"/>
        <v>January</v>
      </c>
      <c r="K684" s="194">
        <v>2</v>
      </c>
      <c r="L684" s="8"/>
      <c r="M684" s="8"/>
      <c r="N684" s="8"/>
    </row>
    <row r="685" spans="1:14" ht="14.25" x14ac:dyDescent="0.45">
      <c r="A685" s="8" t="s">
        <v>79</v>
      </c>
      <c r="B685" s="191" t="s">
        <v>33</v>
      </c>
      <c r="C685" s="192">
        <v>674009982</v>
      </c>
      <c r="D685" s="193">
        <v>4098253211</v>
      </c>
      <c r="E685" s="136">
        <v>41099</v>
      </c>
      <c r="F685" s="23">
        <f t="shared" ca="1" si="20"/>
        <v>8</v>
      </c>
      <c r="G685" s="23"/>
      <c r="H685" s="23">
        <v>53538</v>
      </c>
      <c r="I685" s="136">
        <v>25164</v>
      </c>
      <c r="J685" s="8" t="str">
        <f t="shared" si="21"/>
        <v>November</v>
      </c>
      <c r="K685" s="194">
        <v>3</v>
      </c>
      <c r="L685" s="8"/>
      <c r="M685" s="8"/>
      <c r="N685" s="8"/>
    </row>
    <row r="686" spans="1:14" ht="14.25" x14ac:dyDescent="0.45">
      <c r="A686" s="8" t="s">
        <v>137</v>
      </c>
      <c r="B686" s="191" t="s">
        <v>29</v>
      </c>
      <c r="C686" s="192">
        <v>666201739</v>
      </c>
      <c r="D686" s="193">
        <v>8067515181</v>
      </c>
      <c r="E686" s="136">
        <v>43531</v>
      </c>
      <c r="F686" s="23">
        <f t="shared" ca="1" si="20"/>
        <v>1</v>
      </c>
      <c r="G686" s="23"/>
      <c r="H686" s="23">
        <v>24890</v>
      </c>
      <c r="I686" s="136">
        <v>27958</v>
      </c>
      <c r="J686" s="8" t="str">
        <f t="shared" si="21"/>
        <v>July</v>
      </c>
      <c r="K686" s="194">
        <v>3</v>
      </c>
      <c r="L686" s="8"/>
      <c r="M686" s="8"/>
      <c r="N686" s="8"/>
    </row>
    <row r="687" spans="1:14" ht="14.25" x14ac:dyDescent="0.45">
      <c r="A687" s="8" t="s">
        <v>359</v>
      </c>
      <c r="B687" s="191" t="s">
        <v>28</v>
      </c>
      <c r="C687" s="192">
        <v>883006361</v>
      </c>
      <c r="D687" s="193">
        <v>5078792521</v>
      </c>
      <c r="E687" s="136">
        <v>41643</v>
      </c>
      <c r="F687" s="23">
        <f t="shared" ca="1" si="20"/>
        <v>6</v>
      </c>
      <c r="G687" s="23" t="s">
        <v>53</v>
      </c>
      <c r="H687" s="23">
        <v>32529</v>
      </c>
      <c r="I687" s="136">
        <v>25172</v>
      </c>
      <c r="J687" s="8" t="str">
        <f t="shared" si="21"/>
        <v>November</v>
      </c>
      <c r="K687" s="194">
        <v>2</v>
      </c>
      <c r="L687" s="8"/>
      <c r="M687" s="8"/>
      <c r="N687" s="8"/>
    </row>
    <row r="688" spans="1:14" ht="14.25" x14ac:dyDescent="0.45">
      <c r="A688" s="8" t="s">
        <v>138</v>
      </c>
      <c r="B688" s="191" t="s">
        <v>22</v>
      </c>
      <c r="C688" s="192">
        <v>656003383</v>
      </c>
      <c r="D688" s="193">
        <v>5122354572</v>
      </c>
      <c r="E688" s="136">
        <v>37349</v>
      </c>
      <c r="F688" s="23">
        <f t="shared" ca="1" si="20"/>
        <v>18</v>
      </c>
      <c r="G688" s="23"/>
      <c r="H688" s="23">
        <v>30628</v>
      </c>
      <c r="I688" s="136">
        <v>26327</v>
      </c>
      <c r="J688" s="8" t="str">
        <f t="shared" si="21"/>
        <v>January</v>
      </c>
      <c r="K688" s="194">
        <v>4</v>
      </c>
      <c r="L688" s="8"/>
      <c r="M688" s="8"/>
      <c r="N688" s="8"/>
    </row>
    <row r="689" spans="1:14" ht="14.25" x14ac:dyDescent="0.45">
      <c r="A689" s="8" t="s">
        <v>139</v>
      </c>
      <c r="B689" s="191" t="s">
        <v>22</v>
      </c>
      <c r="C689" s="192">
        <v>666126711</v>
      </c>
      <c r="D689" s="193">
        <v>7123162442</v>
      </c>
      <c r="E689" s="136">
        <v>38816</v>
      </c>
      <c r="F689" s="23">
        <f t="shared" ca="1" si="20"/>
        <v>14</v>
      </c>
      <c r="G689" s="23" t="s">
        <v>23</v>
      </c>
      <c r="H689" s="23">
        <v>80994</v>
      </c>
      <c r="I689" s="136">
        <v>23508</v>
      </c>
      <c r="J689" s="8" t="str">
        <f t="shared" si="21"/>
        <v>May</v>
      </c>
      <c r="K689" s="194">
        <v>2</v>
      </c>
      <c r="L689" s="8"/>
      <c r="M689" s="8"/>
      <c r="N689" s="8"/>
    </row>
    <row r="690" spans="1:14" ht="14.25" x14ac:dyDescent="0.45">
      <c r="A690" s="8" t="s">
        <v>751</v>
      </c>
      <c r="B690" s="191" t="s">
        <v>22</v>
      </c>
      <c r="C690" s="192">
        <v>720004777</v>
      </c>
      <c r="D690" s="193">
        <v>2144713634</v>
      </c>
      <c r="E690" s="136">
        <v>39020</v>
      </c>
      <c r="F690" s="23">
        <f t="shared" ca="1" si="20"/>
        <v>13</v>
      </c>
      <c r="G690" s="23"/>
      <c r="H690" s="23">
        <v>36507</v>
      </c>
      <c r="I690" s="136">
        <v>24365</v>
      </c>
      <c r="J690" s="8" t="str">
        <f t="shared" si="21"/>
        <v>September</v>
      </c>
      <c r="K690" s="194">
        <v>4</v>
      </c>
      <c r="L690" s="8"/>
      <c r="M690" s="8"/>
      <c r="N690" s="8"/>
    </row>
    <row r="691" spans="1:14" ht="14.25" x14ac:dyDescent="0.45">
      <c r="A691" s="8" t="s">
        <v>592</v>
      </c>
      <c r="B691" s="191" t="s">
        <v>29</v>
      </c>
      <c r="C691" s="192">
        <v>240001467</v>
      </c>
      <c r="D691" s="193">
        <v>7186092172</v>
      </c>
      <c r="E691" s="136">
        <v>39308</v>
      </c>
      <c r="F691" s="23">
        <f t="shared" ca="1" si="20"/>
        <v>12</v>
      </c>
      <c r="G691" s="23" t="s">
        <v>42</v>
      </c>
      <c r="H691" s="23">
        <v>18594</v>
      </c>
      <c r="I691" s="136">
        <v>22494</v>
      </c>
      <c r="J691" s="8" t="str">
        <f t="shared" si="21"/>
        <v>August</v>
      </c>
      <c r="K691" s="194">
        <v>1</v>
      </c>
      <c r="L691" s="8"/>
      <c r="M691" s="8"/>
      <c r="N691" s="8"/>
    </row>
    <row r="692" spans="1:14" ht="14.25" x14ac:dyDescent="0.45">
      <c r="A692" s="8" t="s">
        <v>491</v>
      </c>
      <c r="B692" s="191" t="s">
        <v>22</v>
      </c>
      <c r="C692" s="192">
        <v>296001985</v>
      </c>
      <c r="D692" s="193">
        <v>8087103200</v>
      </c>
      <c r="E692" s="136">
        <v>42208</v>
      </c>
      <c r="F692" s="23">
        <f t="shared" ca="1" si="20"/>
        <v>5</v>
      </c>
      <c r="G692" s="23"/>
      <c r="H692" s="23">
        <v>42413</v>
      </c>
      <c r="I692" s="136">
        <v>31771</v>
      </c>
      <c r="J692" s="8" t="str">
        <f t="shared" si="21"/>
        <v>December</v>
      </c>
      <c r="K692" s="194">
        <v>4</v>
      </c>
      <c r="L692" s="8"/>
      <c r="M692" s="8"/>
      <c r="N692" s="8"/>
    </row>
    <row r="693" spans="1:14" ht="14.25" x14ac:dyDescent="0.45">
      <c r="A693" s="8" t="s">
        <v>446</v>
      </c>
      <c r="B693" s="191" t="s">
        <v>33</v>
      </c>
      <c r="C693" s="192">
        <v>941007371</v>
      </c>
      <c r="D693" s="193">
        <v>6143717553</v>
      </c>
      <c r="E693" s="136">
        <v>43024</v>
      </c>
      <c r="F693" s="23">
        <f t="shared" ca="1" si="20"/>
        <v>2</v>
      </c>
      <c r="G693" s="23" t="s">
        <v>23</v>
      </c>
      <c r="H693" s="23">
        <v>41304</v>
      </c>
      <c r="I693" s="136">
        <v>32247</v>
      </c>
      <c r="J693" s="8" t="str">
        <f t="shared" si="21"/>
        <v>April</v>
      </c>
      <c r="K693" s="194">
        <v>5</v>
      </c>
      <c r="L693" s="8"/>
      <c r="M693" s="8"/>
      <c r="N693" s="8"/>
    </row>
    <row r="694" spans="1:14" ht="14.25" x14ac:dyDescent="0.45">
      <c r="A694" s="8" t="s">
        <v>360</v>
      </c>
      <c r="B694" s="191" t="s">
        <v>22</v>
      </c>
      <c r="C694" s="192">
        <v>695008896</v>
      </c>
      <c r="D694" s="193">
        <v>3098097539</v>
      </c>
      <c r="E694" s="136">
        <v>43024</v>
      </c>
      <c r="F694" s="23">
        <f t="shared" ca="1" si="20"/>
        <v>2</v>
      </c>
      <c r="G694" s="23"/>
      <c r="H694" s="23">
        <v>72124</v>
      </c>
      <c r="I694" s="136">
        <v>26164</v>
      </c>
      <c r="J694" s="8" t="str">
        <f t="shared" si="21"/>
        <v>August</v>
      </c>
      <c r="K694" s="194">
        <v>5</v>
      </c>
      <c r="L694" s="8"/>
      <c r="M694" s="8"/>
      <c r="N694" s="8"/>
    </row>
    <row r="695" spans="1:14" ht="14.25" x14ac:dyDescent="0.45">
      <c r="A695" s="8" t="s">
        <v>664</v>
      </c>
      <c r="B695" s="191" t="s">
        <v>22</v>
      </c>
      <c r="C695" s="192">
        <v>249006723</v>
      </c>
      <c r="D695" s="193">
        <v>8087474942</v>
      </c>
      <c r="E695" s="136">
        <v>39144</v>
      </c>
      <c r="F695" s="23">
        <f t="shared" ca="1" si="20"/>
        <v>13</v>
      </c>
      <c r="G695" s="23"/>
      <c r="H695" s="23">
        <v>34213</v>
      </c>
      <c r="I695" s="136">
        <v>23416</v>
      </c>
      <c r="J695" s="8" t="str">
        <f t="shared" si="21"/>
        <v>February</v>
      </c>
      <c r="K695" s="194">
        <v>5</v>
      </c>
      <c r="L695" s="8"/>
      <c r="M695" s="8"/>
      <c r="N695" s="8"/>
    </row>
    <row r="696" spans="1:14" ht="14.25" x14ac:dyDescent="0.45">
      <c r="A696" s="8" t="s">
        <v>361</v>
      </c>
      <c r="B696" s="191" t="s">
        <v>28</v>
      </c>
      <c r="C696" s="192">
        <v>658002625</v>
      </c>
      <c r="D696" s="193">
        <v>2097111802</v>
      </c>
      <c r="E696" s="136">
        <v>39374</v>
      </c>
      <c r="F696" s="23">
        <f t="shared" ca="1" si="20"/>
        <v>12</v>
      </c>
      <c r="G696" s="23" t="s">
        <v>55</v>
      </c>
      <c r="H696" s="23">
        <v>28629</v>
      </c>
      <c r="I696" s="136">
        <v>27615</v>
      </c>
      <c r="J696" s="8" t="str">
        <f t="shared" si="21"/>
        <v>August</v>
      </c>
      <c r="K696" s="194">
        <v>2</v>
      </c>
      <c r="L696" s="8"/>
      <c r="M696" s="8"/>
      <c r="N696" s="8"/>
    </row>
    <row r="697" spans="1:14" ht="14.25" x14ac:dyDescent="0.45">
      <c r="A697" s="8" t="s">
        <v>425</v>
      </c>
      <c r="B697" s="191" t="s">
        <v>33</v>
      </c>
      <c r="C697" s="192">
        <v>332004481</v>
      </c>
      <c r="D697" s="193">
        <v>8156576057</v>
      </c>
      <c r="E697" s="136">
        <v>43877</v>
      </c>
      <c r="F697" s="23">
        <f t="shared" ca="1" si="20"/>
        <v>0</v>
      </c>
      <c r="G697" s="23" t="s">
        <v>38</v>
      </c>
      <c r="H697" s="23">
        <v>60391</v>
      </c>
      <c r="I697" s="136">
        <v>32068</v>
      </c>
      <c r="J697" s="8" t="str">
        <f t="shared" si="21"/>
        <v>October</v>
      </c>
      <c r="K697" s="194">
        <v>3</v>
      </c>
      <c r="L697" s="8"/>
      <c r="M697" s="8"/>
      <c r="N697" s="8"/>
    </row>
    <row r="698" spans="1:14" ht="14.25" x14ac:dyDescent="0.45">
      <c r="A698" s="8" t="s">
        <v>665</v>
      </c>
      <c r="B698" s="191" t="s">
        <v>33</v>
      </c>
      <c r="C698" s="192">
        <v>247002007</v>
      </c>
      <c r="D698" s="193">
        <v>2143876146</v>
      </c>
      <c r="E698" s="136">
        <v>36756</v>
      </c>
      <c r="F698" s="23">
        <f t="shared" ca="1" si="20"/>
        <v>19</v>
      </c>
      <c r="G698" s="23" t="s">
        <v>38</v>
      </c>
      <c r="H698" s="23">
        <v>37707</v>
      </c>
      <c r="I698" s="136">
        <v>26282</v>
      </c>
      <c r="J698" s="8" t="str">
        <f t="shared" si="21"/>
        <v>December</v>
      </c>
      <c r="K698" s="194">
        <v>1</v>
      </c>
      <c r="L698" s="8"/>
      <c r="M698" s="8"/>
      <c r="N698" s="8"/>
    </row>
    <row r="699" spans="1:14" ht="14.25" x14ac:dyDescent="0.45">
      <c r="A699" s="8" t="s">
        <v>593</v>
      </c>
      <c r="B699" s="191" t="s">
        <v>33</v>
      </c>
      <c r="C699" s="192">
        <v>311009049</v>
      </c>
      <c r="D699" s="193">
        <v>9134221208</v>
      </c>
      <c r="E699" s="136">
        <v>37967</v>
      </c>
      <c r="F699" s="23">
        <f t="shared" ca="1" si="20"/>
        <v>16</v>
      </c>
      <c r="G699" s="23"/>
      <c r="H699" s="23">
        <v>32248</v>
      </c>
      <c r="I699" s="136">
        <v>24870</v>
      </c>
      <c r="J699" s="8" t="str">
        <f t="shared" si="21"/>
        <v>February</v>
      </c>
      <c r="K699" s="194">
        <v>3</v>
      </c>
      <c r="L699" s="8"/>
      <c r="M699" s="8"/>
      <c r="N699" s="8"/>
    </row>
    <row r="700" spans="1:14" ht="14.25" x14ac:dyDescent="0.45">
      <c r="A700" s="8" t="s">
        <v>594</v>
      </c>
      <c r="B700" s="191" t="s">
        <v>22</v>
      </c>
      <c r="C700" s="192">
        <v>876002195</v>
      </c>
      <c r="D700" s="193">
        <v>2044316324</v>
      </c>
      <c r="E700" s="136">
        <v>40921</v>
      </c>
      <c r="F700" s="23">
        <f t="shared" ca="1" si="20"/>
        <v>8</v>
      </c>
      <c r="G700" s="23" t="s">
        <v>53</v>
      </c>
      <c r="H700" s="23">
        <v>66193</v>
      </c>
      <c r="I700" s="136">
        <v>29467</v>
      </c>
      <c r="J700" s="8" t="str">
        <f t="shared" si="21"/>
        <v>September</v>
      </c>
      <c r="K700" s="194">
        <v>5</v>
      </c>
      <c r="L700" s="8"/>
      <c r="M700" s="8"/>
      <c r="N700" s="8"/>
    </row>
    <row r="701" spans="1:14" ht="14.25" x14ac:dyDescent="0.45">
      <c r="A701" s="8" t="s">
        <v>217</v>
      </c>
      <c r="B701" s="191" t="s">
        <v>29</v>
      </c>
      <c r="C701" s="192">
        <v>900000539</v>
      </c>
      <c r="D701" s="193">
        <v>5115157047</v>
      </c>
      <c r="E701" s="136">
        <v>39072</v>
      </c>
      <c r="F701" s="23">
        <f t="shared" ca="1" si="20"/>
        <v>13</v>
      </c>
      <c r="G701" s="23" t="s">
        <v>23</v>
      </c>
      <c r="H701" s="23">
        <v>21406</v>
      </c>
      <c r="I701" s="136">
        <v>22199</v>
      </c>
      <c r="J701" s="8" t="str">
        <f t="shared" si="21"/>
        <v>October</v>
      </c>
      <c r="K701" s="194">
        <v>4</v>
      </c>
      <c r="L701" s="8"/>
      <c r="M701" s="8"/>
      <c r="N701" s="8"/>
    </row>
    <row r="702" spans="1:14" ht="14.25" x14ac:dyDescent="0.45">
      <c r="A702" s="8" t="s">
        <v>447</v>
      </c>
      <c r="B702" s="191" t="s">
        <v>22</v>
      </c>
      <c r="C702" s="192">
        <v>120004342</v>
      </c>
      <c r="D702" s="193">
        <v>6181588597</v>
      </c>
      <c r="E702" s="136">
        <v>36576</v>
      </c>
      <c r="F702" s="23">
        <f t="shared" ca="1" si="20"/>
        <v>20</v>
      </c>
      <c r="G702" s="23" t="s">
        <v>23</v>
      </c>
      <c r="H702" s="23">
        <v>57603</v>
      </c>
      <c r="I702" s="136">
        <v>25197</v>
      </c>
      <c r="J702" s="8" t="str">
        <f t="shared" si="21"/>
        <v>December</v>
      </c>
      <c r="K702" s="194">
        <v>4</v>
      </c>
      <c r="L702" s="8"/>
      <c r="M702" s="8"/>
      <c r="N702" s="8"/>
    </row>
    <row r="703" spans="1:14" ht="14.25" x14ac:dyDescent="0.45">
      <c r="A703" s="8" t="s">
        <v>85</v>
      </c>
      <c r="B703" s="191" t="s">
        <v>22</v>
      </c>
      <c r="C703" s="192">
        <v>546006374</v>
      </c>
      <c r="D703" s="193">
        <v>6052338778</v>
      </c>
      <c r="E703" s="136">
        <v>37779</v>
      </c>
      <c r="F703" s="23">
        <f t="shared" ca="1" si="20"/>
        <v>17</v>
      </c>
      <c r="G703" s="23" t="s">
        <v>23</v>
      </c>
      <c r="H703" s="23">
        <v>32128</v>
      </c>
      <c r="I703" s="136">
        <v>27070</v>
      </c>
      <c r="J703" s="8" t="str">
        <f t="shared" si="21"/>
        <v>February</v>
      </c>
      <c r="K703" s="194">
        <v>4</v>
      </c>
      <c r="L703" s="8"/>
      <c r="M703" s="8"/>
      <c r="N703" s="8"/>
    </row>
    <row r="704" spans="1:14" ht="14.25" x14ac:dyDescent="0.45">
      <c r="A704" s="8" t="s">
        <v>426</v>
      </c>
      <c r="B704" s="191" t="s">
        <v>33</v>
      </c>
      <c r="C704" s="192">
        <v>380004349</v>
      </c>
      <c r="D704" s="193">
        <v>8112053579</v>
      </c>
      <c r="E704" s="136">
        <v>39494</v>
      </c>
      <c r="F704" s="23">
        <f t="shared" ca="1" si="20"/>
        <v>12</v>
      </c>
      <c r="G704" s="23" t="s">
        <v>55</v>
      </c>
      <c r="H704" s="23">
        <v>58150</v>
      </c>
      <c r="I704" s="136">
        <v>24731</v>
      </c>
      <c r="J704" s="8" t="str">
        <f t="shared" si="21"/>
        <v>September</v>
      </c>
      <c r="K704" s="194">
        <v>2</v>
      </c>
      <c r="L704" s="8"/>
      <c r="M704" s="8"/>
      <c r="N704" s="8"/>
    </row>
    <row r="705" spans="1:14" ht="14.25" x14ac:dyDescent="0.45">
      <c r="A705" s="8" t="s">
        <v>453</v>
      </c>
      <c r="B705" s="191" t="s">
        <v>22</v>
      </c>
      <c r="C705" s="192">
        <v>186006711</v>
      </c>
      <c r="D705" s="193">
        <v>6065526537</v>
      </c>
      <c r="E705" s="136">
        <v>37447</v>
      </c>
      <c r="F705" s="23">
        <f t="shared" ca="1" si="20"/>
        <v>18</v>
      </c>
      <c r="G705" s="23" t="s">
        <v>53</v>
      </c>
      <c r="H705" s="23">
        <v>62128</v>
      </c>
      <c r="I705" s="136">
        <v>26094</v>
      </c>
      <c r="J705" s="8" t="str">
        <f t="shared" si="21"/>
        <v>June</v>
      </c>
      <c r="K705" s="194">
        <v>2</v>
      </c>
      <c r="L705" s="8"/>
      <c r="M705" s="8"/>
      <c r="N705" s="8"/>
    </row>
    <row r="706" spans="1:14" ht="14.25" x14ac:dyDescent="0.45">
      <c r="A706" s="8" t="s">
        <v>595</v>
      </c>
      <c r="B706" s="191" t="s">
        <v>33</v>
      </c>
      <c r="C706" s="192">
        <v>163000417</v>
      </c>
      <c r="D706" s="193">
        <v>2154331646</v>
      </c>
      <c r="E706" s="136">
        <v>37200</v>
      </c>
      <c r="F706" s="23">
        <f t="shared" ref="F706:F742" ca="1" si="22">DATEDIF(E706,TODAY(),"Y")</f>
        <v>18</v>
      </c>
      <c r="G706" s="23" t="s">
        <v>42</v>
      </c>
      <c r="H706" s="23">
        <v>43487</v>
      </c>
      <c r="I706" s="136">
        <v>24563</v>
      </c>
      <c r="J706" s="8" t="str">
        <f t="shared" ref="J706:J742" si="23">VLOOKUP(MONTH(I706),M:N,2,0)</f>
        <v>April</v>
      </c>
      <c r="K706" s="194">
        <v>1</v>
      </c>
      <c r="L706" s="8"/>
      <c r="M706" s="8"/>
      <c r="N706" s="8"/>
    </row>
    <row r="707" spans="1:14" ht="14.25" x14ac:dyDescent="0.45">
      <c r="A707" s="8" t="s">
        <v>666</v>
      </c>
      <c r="B707" s="191" t="s">
        <v>22</v>
      </c>
      <c r="C707" s="192">
        <v>635000617</v>
      </c>
      <c r="D707" s="193">
        <v>5001549933</v>
      </c>
      <c r="E707" s="136">
        <v>39915</v>
      </c>
      <c r="F707" s="23">
        <f t="shared" ca="1" si="22"/>
        <v>11</v>
      </c>
      <c r="G707" s="23" t="s">
        <v>38</v>
      </c>
      <c r="H707" s="23">
        <v>30364</v>
      </c>
      <c r="I707" s="136">
        <v>25819</v>
      </c>
      <c r="J707" s="8" t="str">
        <f t="shared" si="23"/>
        <v>September</v>
      </c>
      <c r="K707" s="194">
        <v>1</v>
      </c>
      <c r="L707" s="8"/>
      <c r="M707" s="8"/>
      <c r="N707" s="8"/>
    </row>
    <row r="708" spans="1:14" ht="14.25" x14ac:dyDescent="0.45">
      <c r="A708" s="8" t="s">
        <v>492</v>
      </c>
      <c r="B708" s="191" t="s">
        <v>28</v>
      </c>
      <c r="C708" s="192">
        <v>879004558</v>
      </c>
      <c r="D708" s="193">
        <v>3098552110</v>
      </c>
      <c r="E708" s="136">
        <v>43933</v>
      </c>
      <c r="F708" s="23">
        <f t="shared" ca="1" si="22"/>
        <v>0</v>
      </c>
      <c r="G708" s="23" t="s">
        <v>23</v>
      </c>
      <c r="H708" s="23">
        <v>22256</v>
      </c>
      <c r="I708" s="136">
        <v>31994</v>
      </c>
      <c r="J708" s="8" t="str">
        <f t="shared" si="23"/>
        <v>August</v>
      </c>
      <c r="K708" s="194">
        <v>3</v>
      </c>
      <c r="L708" s="8"/>
      <c r="M708" s="8"/>
      <c r="N708" s="8"/>
    </row>
    <row r="709" spans="1:14" ht="14.25" x14ac:dyDescent="0.45">
      <c r="A709" s="8" t="s">
        <v>80</v>
      </c>
      <c r="B709" s="191" t="s">
        <v>33</v>
      </c>
      <c r="C709" s="192">
        <v>800005434</v>
      </c>
      <c r="D709" s="193">
        <v>8184589262</v>
      </c>
      <c r="E709" s="136">
        <v>40644</v>
      </c>
      <c r="F709" s="23">
        <f t="shared" ca="1" si="22"/>
        <v>9</v>
      </c>
      <c r="G709" s="23" t="s">
        <v>42</v>
      </c>
      <c r="H709" s="23">
        <v>50165</v>
      </c>
      <c r="I709" s="136">
        <v>26198</v>
      </c>
      <c r="J709" s="8" t="str">
        <f t="shared" si="23"/>
        <v>September</v>
      </c>
      <c r="K709" s="194">
        <v>3</v>
      </c>
      <c r="L709" s="8"/>
      <c r="M709" s="8"/>
      <c r="N709" s="8"/>
    </row>
    <row r="710" spans="1:14" ht="14.25" x14ac:dyDescent="0.45">
      <c r="A710" s="8" t="s">
        <v>362</v>
      </c>
      <c r="B710" s="191" t="s">
        <v>33</v>
      </c>
      <c r="C710" s="192">
        <v>212008012</v>
      </c>
      <c r="D710" s="193">
        <v>4043014821</v>
      </c>
      <c r="E710" s="136">
        <v>42841</v>
      </c>
      <c r="F710" s="23">
        <f t="shared" ca="1" si="22"/>
        <v>3</v>
      </c>
      <c r="G710" s="23"/>
      <c r="H710" s="23">
        <v>36355</v>
      </c>
      <c r="I710" s="136">
        <v>29951</v>
      </c>
      <c r="J710" s="8" t="str">
        <f t="shared" si="23"/>
        <v>December</v>
      </c>
      <c r="K710" s="194">
        <v>2</v>
      </c>
      <c r="L710" s="8"/>
      <c r="M710" s="8"/>
      <c r="N710" s="8"/>
    </row>
    <row r="711" spans="1:14" ht="14.25" x14ac:dyDescent="0.45">
      <c r="A711" s="8" t="s">
        <v>363</v>
      </c>
      <c r="B711" s="191" t="s">
        <v>33</v>
      </c>
      <c r="C711" s="192">
        <v>759001070</v>
      </c>
      <c r="D711" s="193">
        <v>6137430732</v>
      </c>
      <c r="E711" s="136">
        <v>37363</v>
      </c>
      <c r="F711" s="23">
        <f t="shared" ca="1" si="22"/>
        <v>18</v>
      </c>
      <c r="G711" s="23" t="s">
        <v>38</v>
      </c>
      <c r="H711" s="23">
        <v>32215</v>
      </c>
      <c r="I711" s="136">
        <v>24085</v>
      </c>
      <c r="J711" s="8" t="str">
        <f t="shared" si="23"/>
        <v>December</v>
      </c>
      <c r="K711" s="194">
        <v>4</v>
      </c>
      <c r="L711" s="8"/>
      <c r="M711" s="8"/>
      <c r="N711" s="8"/>
    </row>
    <row r="712" spans="1:14" ht="14.25" x14ac:dyDescent="0.45">
      <c r="A712" s="8" t="s">
        <v>364</v>
      </c>
      <c r="B712" s="191" t="s">
        <v>22</v>
      </c>
      <c r="C712" s="192">
        <v>592009648</v>
      </c>
      <c r="D712" s="193">
        <v>3077049910</v>
      </c>
      <c r="E712" s="136">
        <v>38452</v>
      </c>
      <c r="F712" s="23">
        <f t="shared" ca="1" si="22"/>
        <v>15</v>
      </c>
      <c r="G712" s="23" t="s">
        <v>53</v>
      </c>
      <c r="H712" s="23">
        <v>65568</v>
      </c>
      <c r="I712" s="136">
        <v>26450</v>
      </c>
      <c r="J712" s="8" t="str">
        <f t="shared" si="23"/>
        <v>May</v>
      </c>
      <c r="K712" s="194">
        <v>3</v>
      </c>
      <c r="L712" s="8"/>
      <c r="M712" s="8"/>
      <c r="N712" s="8"/>
    </row>
    <row r="713" spans="1:14" ht="14.25" x14ac:dyDescent="0.45">
      <c r="A713" s="8" t="s">
        <v>752</v>
      </c>
      <c r="B713" s="191" t="s">
        <v>33</v>
      </c>
      <c r="C713" s="192">
        <v>916004119</v>
      </c>
      <c r="D713" s="193">
        <v>8004518022</v>
      </c>
      <c r="E713" s="136">
        <v>36823</v>
      </c>
      <c r="F713" s="23">
        <f t="shared" ca="1" si="22"/>
        <v>19</v>
      </c>
      <c r="G713" s="23" t="s">
        <v>53</v>
      </c>
      <c r="H713" s="23">
        <v>59086</v>
      </c>
      <c r="I713" s="136">
        <v>23408</v>
      </c>
      <c r="J713" s="8" t="str">
        <f t="shared" si="23"/>
        <v>February</v>
      </c>
      <c r="K713" s="194">
        <v>4</v>
      </c>
      <c r="L713" s="8"/>
      <c r="M713" s="8"/>
      <c r="N713" s="8"/>
    </row>
    <row r="714" spans="1:14" ht="14.25" x14ac:dyDescent="0.45">
      <c r="A714" s="8" t="s">
        <v>493</v>
      </c>
      <c r="B714" s="191" t="s">
        <v>29</v>
      </c>
      <c r="C714" s="192">
        <v>971008623</v>
      </c>
      <c r="D714" s="193">
        <v>3075627374</v>
      </c>
      <c r="E714" s="136">
        <v>38096</v>
      </c>
      <c r="F714" s="23">
        <f t="shared" ca="1" si="22"/>
        <v>16</v>
      </c>
      <c r="G714" s="23" t="s">
        <v>42</v>
      </c>
      <c r="H714" s="23">
        <v>15586</v>
      </c>
      <c r="I714" s="136">
        <v>24808</v>
      </c>
      <c r="J714" s="8" t="str">
        <f t="shared" si="23"/>
        <v>December</v>
      </c>
      <c r="K714" s="194">
        <v>3</v>
      </c>
      <c r="L714" s="8"/>
      <c r="M714" s="8"/>
      <c r="N714" s="8"/>
    </row>
    <row r="715" spans="1:14" ht="14.25" x14ac:dyDescent="0.45">
      <c r="A715" s="8" t="s">
        <v>41</v>
      </c>
      <c r="B715" s="191" t="s">
        <v>22</v>
      </c>
      <c r="C715" s="192">
        <v>626008632</v>
      </c>
      <c r="D715" s="193">
        <v>4091653055</v>
      </c>
      <c r="E715" s="136">
        <v>41673</v>
      </c>
      <c r="F715" s="23">
        <f t="shared" ca="1" si="22"/>
        <v>6</v>
      </c>
      <c r="G715" s="23" t="s">
        <v>23</v>
      </c>
      <c r="H715" s="23">
        <v>59162</v>
      </c>
      <c r="I715" s="136">
        <v>30602</v>
      </c>
      <c r="J715" s="8" t="str">
        <f t="shared" si="23"/>
        <v>October</v>
      </c>
      <c r="K715" s="194">
        <v>1</v>
      </c>
      <c r="L715" s="8"/>
      <c r="M715" s="8"/>
      <c r="N715" s="8"/>
    </row>
    <row r="716" spans="1:14" ht="14.25" x14ac:dyDescent="0.45">
      <c r="A716" s="8" t="s">
        <v>218</v>
      </c>
      <c r="B716" s="191" t="s">
        <v>28</v>
      </c>
      <c r="C716" s="192">
        <v>120001975</v>
      </c>
      <c r="D716" s="193">
        <v>6144125146</v>
      </c>
      <c r="E716" s="136">
        <v>41649</v>
      </c>
      <c r="F716" s="23">
        <f t="shared" ca="1" si="22"/>
        <v>6</v>
      </c>
      <c r="G716" s="23" t="s">
        <v>53</v>
      </c>
      <c r="H716" s="23">
        <v>34138</v>
      </c>
      <c r="I716" s="136">
        <v>27307</v>
      </c>
      <c r="J716" s="8" t="str">
        <f t="shared" si="23"/>
        <v>October</v>
      </c>
      <c r="K716" s="194">
        <v>3</v>
      </c>
      <c r="L716" s="8"/>
      <c r="M716" s="8"/>
      <c r="N716" s="8"/>
    </row>
    <row r="717" spans="1:14" ht="14.25" x14ac:dyDescent="0.45">
      <c r="A717" s="8" t="s">
        <v>219</v>
      </c>
      <c r="B717" s="191" t="s">
        <v>33</v>
      </c>
      <c r="C717" s="192">
        <v>177004163</v>
      </c>
      <c r="D717" s="193">
        <v>5091308831</v>
      </c>
      <c r="E717" s="136">
        <v>39152</v>
      </c>
      <c r="F717" s="23">
        <f t="shared" ca="1" si="22"/>
        <v>13</v>
      </c>
      <c r="G717" s="23" t="s">
        <v>55</v>
      </c>
      <c r="H717" s="23">
        <v>60891</v>
      </c>
      <c r="I717" s="136">
        <v>27657</v>
      </c>
      <c r="J717" s="8" t="str">
        <f t="shared" si="23"/>
        <v>September</v>
      </c>
      <c r="K717" s="194">
        <v>3</v>
      </c>
      <c r="L717" s="8"/>
      <c r="M717" s="8"/>
      <c r="N717" s="8"/>
    </row>
    <row r="718" spans="1:14" ht="14.25" x14ac:dyDescent="0.45">
      <c r="A718" s="8" t="s">
        <v>365</v>
      </c>
      <c r="B718" s="191" t="s">
        <v>33</v>
      </c>
      <c r="C718" s="192">
        <v>862008919</v>
      </c>
      <c r="D718" s="193">
        <v>5153631883</v>
      </c>
      <c r="E718" s="136">
        <v>42089</v>
      </c>
      <c r="F718" s="23">
        <f t="shared" ca="1" si="22"/>
        <v>5</v>
      </c>
      <c r="G718" s="23"/>
      <c r="H718" s="23">
        <v>57195</v>
      </c>
      <c r="I718" s="136">
        <v>27579</v>
      </c>
      <c r="J718" s="8" t="str">
        <f t="shared" si="23"/>
        <v>July</v>
      </c>
      <c r="K718" s="194">
        <v>2</v>
      </c>
      <c r="L718" s="8"/>
      <c r="M718" s="8"/>
      <c r="N718" s="8"/>
    </row>
    <row r="719" spans="1:14" ht="14.25" x14ac:dyDescent="0.45">
      <c r="A719" s="8" t="s">
        <v>494</v>
      </c>
      <c r="B719" s="191" t="s">
        <v>22</v>
      </c>
      <c r="C719" s="192">
        <v>683000378</v>
      </c>
      <c r="D719" s="193">
        <v>5138006736</v>
      </c>
      <c r="E719" s="136">
        <v>41081</v>
      </c>
      <c r="F719" s="23">
        <f t="shared" ca="1" si="22"/>
        <v>8</v>
      </c>
      <c r="G719" s="23" t="s">
        <v>53</v>
      </c>
      <c r="H719" s="23">
        <v>52768</v>
      </c>
      <c r="I719" s="136">
        <v>28923</v>
      </c>
      <c r="J719" s="8" t="str">
        <f t="shared" si="23"/>
        <v>March</v>
      </c>
      <c r="K719" s="194">
        <v>4</v>
      </c>
      <c r="L719" s="8"/>
      <c r="M719" s="8"/>
      <c r="N719" s="8"/>
    </row>
    <row r="720" spans="1:14" ht="14.25" x14ac:dyDescent="0.45">
      <c r="A720" s="8" t="s">
        <v>596</v>
      </c>
      <c r="B720" s="191" t="s">
        <v>22</v>
      </c>
      <c r="C720" s="192">
        <v>723006626</v>
      </c>
      <c r="D720" s="193">
        <v>7171847141</v>
      </c>
      <c r="E720" s="136">
        <v>37127</v>
      </c>
      <c r="F720" s="23">
        <f t="shared" ca="1" si="22"/>
        <v>18</v>
      </c>
      <c r="G720" s="23" t="s">
        <v>23</v>
      </c>
      <c r="H720" s="23">
        <v>87558</v>
      </c>
      <c r="I720" s="136">
        <v>20585</v>
      </c>
      <c r="J720" s="8" t="str">
        <f t="shared" si="23"/>
        <v>May</v>
      </c>
      <c r="K720" s="194">
        <v>5</v>
      </c>
      <c r="L720" s="8"/>
      <c r="M720" s="8"/>
      <c r="N720" s="8"/>
    </row>
    <row r="721" spans="1:14" ht="14.25" x14ac:dyDescent="0.45">
      <c r="A721" s="8" t="s">
        <v>140</v>
      </c>
      <c r="B721" s="191" t="s">
        <v>22</v>
      </c>
      <c r="C721" s="192">
        <v>688009770</v>
      </c>
      <c r="D721" s="193">
        <v>5086079829</v>
      </c>
      <c r="E721" s="136">
        <v>39236</v>
      </c>
      <c r="F721" s="23">
        <f t="shared" ca="1" si="22"/>
        <v>13</v>
      </c>
      <c r="G721" s="23"/>
      <c r="H721" s="23">
        <v>22839</v>
      </c>
      <c r="I721" s="136">
        <v>28697</v>
      </c>
      <c r="J721" s="8" t="str">
        <f t="shared" si="23"/>
        <v>July</v>
      </c>
      <c r="K721" s="194">
        <v>5</v>
      </c>
      <c r="L721" s="8"/>
      <c r="M721" s="8"/>
      <c r="N721" s="8"/>
    </row>
    <row r="722" spans="1:14" ht="14.25" x14ac:dyDescent="0.45">
      <c r="A722" s="8" t="s">
        <v>807</v>
      </c>
      <c r="B722" s="191" t="s">
        <v>22</v>
      </c>
      <c r="C722" s="192">
        <v>502000266</v>
      </c>
      <c r="D722" s="193">
        <v>8005770085</v>
      </c>
      <c r="E722" s="136">
        <v>36698</v>
      </c>
      <c r="F722" s="23">
        <f t="shared" ca="1" si="22"/>
        <v>20</v>
      </c>
      <c r="G722" s="23"/>
      <c r="H722" s="23">
        <v>43910</v>
      </c>
      <c r="I722" s="136">
        <v>22050</v>
      </c>
      <c r="J722" s="8" t="str">
        <f t="shared" si="23"/>
        <v>May</v>
      </c>
      <c r="K722" s="194">
        <v>1</v>
      </c>
      <c r="L722" s="8"/>
      <c r="M722" s="8"/>
      <c r="N722" s="8"/>
    </row>
    <row r="723" spans="1:14" ht="14.25" x14ac:dyDescent="0.45">
      <c r="A723" s="8" t="s">
        <v>160</v>
      </c>
      <c r="B723" s="191" t="s">
        <v>22</v>
      </c>
      <c r="C723" s="192">
        <v>276003359</v>
      </c>
      <c r="D723" s="193">
        <v>4084479196</v>
      </c>
      <c r="E723" s="136">
        <v>38551</v>
      </c>
      <c r="F723" s="23">
        <f t="shared" ca="1" si="22"/>
        <v>15</v>
      </c>
      <c r="G723" s="23"/>
      <c r="H723" s="23">
        <v>22695</v>
      </c>
      <c r="I723" s="136">
        <v>26439</v>
      </c>
      <c r="J723" s="8" t="str">
        <f t="shared" si="23"/>
        <v>May</v>
      </c>
      <c r="K723" s="194">
        <v>5</v>
      </c>
      <c r="L723" s="8"/>
      <c r="M723" s="8"/>
      <c r="N723" s="8"/>
    </row>
    <row r="724" spans="1:14" ht="14.25" x14ac:dyDescent="0.45">
      <c r="A724" s="8" t="s">
        <v>753</v>
      </c>
      <c r="B724" s="191" t="s">
        <v>22</v>
      </c>
      <c r="C724" s="192">
        <v>771000153</v>
      </c>
      <c r="D724" s="193">
        <v>3038577225</v>
      </c>
      <c r="E724" s="136">
        <v>39397</v>
      </c>
      <c r="F724" s="23">
        <f t="shared" ca="1" si="22"/>
        <v>12</v>
      </c>
      <c r="G724" s="23" t="s">
        <v>23</v>
      </c>
      <c r="H724" s="23">
        <v>67194</v>
      </c>
      <c r="I724" s="136">
        <v>23701</v>
      </c>
      <c r="J724" s="8" t="str">
        <f t="shared" si="23"/>
        <v>November</v>
      </c>
      <c r="K724" s="194">
        <v>5</v>
      </c>
      <c r="L724" s="8"/>
      <c r="M724" s="8"/>
      <c r="N724" s="8"/>
    </row>
    <row r="725" spans="1:14" ht="14.25" x14ac:dyDescent="0.45">
      <c r="A725" s="8" t="s">
        <v>814</v>
      </c>
      <c r="B725" s="191" t="s">
        <v>33</v>
      </c>
      <c r="C725" s="192">
        <v>230002897</v>
      </c>
      <c r="D725" s="193">
        <v>6153047575</v>
      </c>
      <c r="E725" s="136">
        <v>37582</v>
      </c>
      <c r="F725" s="23">
        <f t="shared" ca="1" si="22"/>
        <v>17</v>
      </c>
      <c r="G725" s="23" t="s">
        <v>53</v>
      </c>
      <c r="H725" s="23">
        <v>56580</v>
      </c>
      <c r="I725" s="136">
        <v>25179</v>
      </c>
      <c r="J725" s="8" t="str">
        <f t="shared" si="23"/>
        <v>December</v>
      </c>
      <c r="K725" s="194">
        <v>1</v>
      </c>
      <c r="L725" s="8"/>
      <c r="M725" s="8"/>
      <c r="N725" s="8"/>
    </row>
    <row r="726" spans="1:14" ht="14.25" x14ac:dyDescent="0.45">
      <c r="A726" s="8" t="s">
        <v>597</v>
      </c>
      <c r="B726" s="191" t="s">
        <v>22</v>
      </c>
      <c r="C726" s="192">
        <v>843009208</v>
      </c>
      <c r="D726" s="193">
        <v>9076973131</v>
      </c>
      <c r="E726" s="136">
        <v>39102</v>
      </c>
      <c r="F726" s="23">
        <f t="shared" ca="1" si="22"/>
        <v>13</v>
      </c>
      <c r="G726" s="23"/>
      <c r="H726" s="23">
        <v>47628</v>
      </c>
      <c r="I726" s="136">
        <v>27533</v>
      </c>
      <c r="J726" s="8" t="str">
        <f t="shared" si="23"/>
        <v>May</v>
      </c>
      <c r="K726" s="194">
        <v>4</v>
      </c>
      <c r="L726" s="8"/>
      <c r="M726" s="8"/>
      <c r="N726" s="8"/>
    </row>
    <row r="727" spans="1:14" ht="14.25" x14ac:dyDescent="0.45">
      <c r="A727" s="8" t="s">
        <v>667</v>
      </c>
      <c r="B727" s="191" t="s">
        <v>29</v>
      </c>
      <c r="C727" s="192">
        <v>296005222</v>
      </c>
      <c r="D727" s="193">
        <v>6067710498</v>
      </c>
      <c r="E727" s="136">
        <v>36902</v>
      </c>
      <c r="F727" s="23">
        <f t="shared" ca="1" si="22"/>
        <v>19</v>
      </c>
      <c r="G727" s="23" t="s">
        <v>42</v>
      </c>
      <c r="H727" s="23">
        <v>21449</v>
      </c>
      <c r="I727" s="136">
        <v>23602</v>
      </c>
      <c r="J727" s="8" t="str">
        <f t="shared" si="23"/>
        <v>August</v>
      </c>
      <c r="K727" s="194">
        <v>3</v>
      </c>
      <c r="L727" s="8"/>
      <c r="M727" s="8"/>
      <c r="N727" s="8"/>
    </row>
    <row r="728" spans="1:14" ht="14.25" x14ac:dyDescent="0.45">
      <c r="A728" s="8" t="s">
        <v>495</v>
      </c>
      <c r="B728" s="191" t="s">
        <v>28</v>
      </c>
      <c r="C728" s="192">
        <v>401007713</v>
      </c>
      <c r="D728" s="193">
        <v>3196104400</v>
      </c>
      <c r="E728" s="136">
        <v>37704</v>
      </c>
      <c r="F728" s="23">
        <f t="shared" ca="1" si="22"/>
        <v>17</v>
      </c>
      <c r="G728" s="23"/>
      <c r="H728" s="23">
        <v>22263</v>
      </c>
      <c r="I728" s="136">
        <v>22541</v>
      </c>
      <c r="J728" s="8" t="str">
        <f t="shared" si="23"/>
        <v>September</v>
      </c>
      <c r="K728" s="194">
        <v>2</v>
      </c>
      <c r="L728" s="8"/>
      <c r="M728" s="8"/>
      <c r="N728" s="8"/>
    </row>
    <row r="729" spans="1:14" ht="14.25" x14ac:dyDescent="0.45">
      <c r="A729" s="8" t="s">
        <v>754</v>
      </c>
      <c r="B729" s="191" t="s">
        <v>29</v>
      </c>
      <c r="C729" s="192">
        <v>519750000</v>
      </c>
      <c r="D729" s="193">
        <v>2145299873</v>
      </c>
      <c r="E729" s="136">
        <v>36822</v>
      </c>
      <c r="F729" s="23">
        <f t="shared" ca="1" si="22"/>
        <v>19</v>
      </c>
      <c r="G729" s="23" t="s">
        <v>38</v>
      </c>
      <c r="H729" s="23">
        <v>19834</v>
      </c>
      <c r="I729" s="136">
        <v>22470</v>
      </c>
      <c r="J729" s="8" t="str">
        <f t="shared" si="23"/>
        <v>July</v>
      </c>
      <c r="K729" s="194">
        <v>4</v>
      </c>
      <c r="L729" s="8"/>
      <c r="M729" s="8"/>
      <c r="N729" s="8"/>
    </row>
    <row r="730" spans="1:14" ht="14.25" x14ac:dyDescent="0.45">
      <c r="A730" s="8" t="s">
        <v>366</v>
      </c>
      <c r="B730" s="191" t="s">
        <v>29</v>
      </c>
      <c r="C730" s="192">
        <v>210001464</v>
      </c>
      <c r="D730" s="193">
        <v>5112244880</v>
      </c>
      <c r="E730" s="136">
        <v>39038</v>
      </c>
      <c r="F730" s="23">
        <f t="shared" ca="1" si="22"/>
        <v>13</v>
      </c>
      <c r="G730" s="23" t="s">
        <v>53</v>
      </c>
      <c r="H730" s="23">
        <v>16488</v>
      </c>
      <c r="I730" s="136">
        <v>22674</v>
      </c>
      <c r="J730" s="8" t="str">
        <f t="shared" si="23"/>
        <v>January</v>
      </c>
      <c r="K730" s="194">
        <v>2</v>
      </c>
      <c r="L730" s="8"/>
      <c r="M730" s="8"/>
      <c r="N730" s="8"/>
    </row>
    <row r="731" spans="1:14" ht="14.25" x14ac:dyDescent="0.45">
      <c r="A731" s="8" t="s">
        <v>367</v>
      </c>
      <c r="B731" s="191" t="s">
        <v>28</v>
      </c>
      <c r="C731" s="192">
        <v>651009482</v>
      </c>
      <c r="D731" s="193">
        <v>3038908079</v>
      </c>
      <c r="E731" s="136">
        <v>37954</v>
      </c>
      <c r="F731" s="23">
        <f t="shared" ca="1" si="22"/>
        <v>16</v>
      </c>
      <c r="G731" s="23"/>
      <c r="H731" s="23">
        <v>37431</v>
      </c>
      <c r="I731" s="136">
        <v>23364</v>
      </c>
      <c r="J731" s="8" t="str">
        <f t="shared" si="23"/>
        <v>December</v>
      </c>
      <c r="K731" s="194">
        <v>2</v>
      </c>
      <c r="L731" s="8"/>
      <c r="M731" s="8"/>
      <c r="N731" s="8"/>
    </row>
    <row r="732" spans="1:14" ht="14.25" x14ac:dyDescent="0.45">
      <c r="A732" s="8" t="s">
        <v>767</v>
      </c>
      <c r="B732" s="191" t="s">
        <v>33</v>
      </c>
      <c r="C732" s="192">
        <v>667005362</v>
      </c>
      <c r="D732" s="193">
        <v>6055780571</v>
      </c>
      <c r="E732" s="136">
        <v>43920</v>
      </c>
      <c r="F732" s="23">
        <f t="shared" ca="1" si="22"/>
        <v>0</v>
      </c>
      <c r="G732" s="23" t="s">
        <v>55</v>
      </c>
      <c r="H732" s="23">
        <v>66690</v>
      </c>
      <c r="I732" s="136">
        <v>29178</v>
      </c>
      <c r="J732" s="8" t="str">
        <f t="shared" si="23"/>
        <v>November</v>
      </c>
      <c r="K732" s="194">
        <v>1</v>
      </c>
      <c r="L732" s="8"/>
      <c r="M732" s="8"/>
      <c r="N732" s="8"/>
    </row>
    <row r="733" spans="1:14" ht="14.25" x14ac:dyDescent="0.45">
      <c r="A733" s="8" t="s">
        <v>141</v>
      </c>
      <c r="B733" s="191" t="s">
        <v>28</v>
      </c>
      <c r="C733" s="192">
        <v>458004969</v>
      </c>
      <c r="D733" s="193">
        <v>7042604602</v>
      </c>
      <c r="E733" s="136">
        <v>43745</v>
      </c>
      <c r="F733" s="23">
        <f t="shared" ca="1" si="22"/>
        <v>0</v>
      </c>
      <c r="G733" s="23"/>
      <c r="H733" s="23">
        <v>38950</v>
      </c>
      <c r="I733" s="136">
        <v>31050</v>
      </c>
      <c r="J733" s="8" t="str">
        <f t="shared" si="23"/>
        <v>January</v>
      </c>
      <c r="K733" s="194">
        <v>5</v>
      </c>
      <c r="L733" s="8"/>
      <c r="M733" s="8"/>
      <c r="N733" s="8"/>
    </row>
    <row r="734" spans="1:14" ht="14.25" x14ac:dyDescent="0.45">
      <c r="A734" s="8" t="s">
        <v>496</v>
      </c>
      <c r="B734" s="191" t="s">
        <v>22</v>
      </c>
      <c r="C734" s="192">
        <v>964005290</v>
      </c>
      <c r="D734" s="193">
        <v>7098999194</v>
      </c>
      <c r="E734" s="136">
        <v>37989</v>
      </c>
      <c r="F734" s="23">
        <f t="shared" ca="1" si="22"/>
        <v>16</v>
      </c>
      <c r="G734" s="23" t="s">
        <v>42</v>
      </c>
      <c r="H734" s="23">
        <v>90779</v>
      </c>
      <c r="I734" s="136">
        <v>21457</v>
      </c>
      <c r="J734" s="8" t="str">
        <f t="shared" si="23"/>
        <v>September</v>
      </c>
      <c r="K734" s="194">
        <v>2</v>
      </c>
      <c r="L734" s="8"/>
      <c r="M734" s="8"/>
      <c r="N734" s="8"/>
    </row>
    <row r="735" spans="1:14" ht="14.25" x14ac:dyDescent="0.45">
      <c r="A735" s="8" t="s">
        <v>186</v>
      </c>
      <c r="B735" s="191" t="s">
        <v>22</v>
      </c>
      <c r="C735" s="192">
        <v>794004501</v>
      </c>
      <c r="D735" s="193">
        <v>6021397811</v>
      </c>
      <c r="E735" s="136">
        <v>38634</v>
      </c>
      <c r="F735" s="23">
        <f t="shared" ca="1" si="22"/>
        <v>14</v>
      </c>
      <c r="G735" s="23"/>
      <c r="H735" s="23">
        <v>57410</v>
      </c>
      <c r="I735" s="136">
        <v>21712</v>
      </c>
      <c r="J735" s="8" t="str">
        <f t="shared" si="23"/>
        <v>June</v>
      </c>
      <c r="K735" s="194">
        <v>2</v>
      </c>
      <c r="L735" s="8"/>
      <c r="M735" s="8"/>
      <c r="N735" s="8"/>
    </row>
    <row r="736" spans="1:14" ht="14.25" x14ac:dyDescent="0.45">
      <c r="A736" s="8" t="s">
        <v>513</v>
      </c>
      <c r="B736" s="191" t="s">
        <v>22</v>
      </c>
      <c r="C736" s="192">
        <v>147003641</v>
      </c>
      <c r="D736" s="193">
        <v>9083040292</v>
      </c>
      <c r="E736" s="136">
        <v>40014</v>
      </c>
      <c r="F736" s="23">
        <f t="shared" ca="1" si="22"/>
        <v>11</v>
      </c>
      <c r="G736" s="23"/>
      <c r="H736" s="23">
        <v>86401</v>
      </c>
      <c r="I736" s="136">
        <v>23338</v>
      </c>
      <c r="J736" s="8" t="str">
        <f t="shared" si="23"/>
        <v>November</v>
      </c>
      <c r="K736" s="194">
        <v>5</v>
      </c>
      <c r="L736" s="8"/>
      <c r="M736" s="8"/>
      <c r="N736" s="8"/>
    </row>
    <row r="737" spans="1:14" ht="14.25" x14ac:dyDescent="0.45">
      <c r="A737" s="8" t="s">
        <v>368</v>
      </c>
      <c r="B737" s="191" t="s">
        <v>29</v>
      </c>
      <c r="C737" s="192">
        <v>778580000</v>
      </c>
      <c r="D737" s="193">
        <v>8142447501</v>
      </c>
      <c r="E737" s="136">
        <v>37148</v>
      </c>
      <c r="F737" s="23">
        <f t="shared" ca="1" si="22"/>
        <v>18</v>
      </c>
      <c r="G737" s="23" t="s">
        <v>55</v>
      </c>
      <c r="H737" s="23">
        <v>22432</v>
      </c>
      <c r="I737" s="136">
        <v>26362</v>
      </c>
      <c r="J737" s="8" t="str">
        <f t="shared" si="23"/>
        <v>March</v>
      </c>
      <c r="K737" s="194">
        <v>1</v>
      </c>
      <c r="L737" s="8"/>
      <c r="M737" s="8"/>
      <c r="N737" s="8"/>
    </row>
    <row r="738" spans="1:14" ht="14.25" x14ac:dyDescent="0.45">
      <c r="A738" s="8" t="s">
        <v>668</v>
      </c>
      <c r="B738" s="191" t="s">
        <v>33</v>
      </c>
      <c r="C738" s="192">
        <v>666187667</v>
      </c>
      <c r="D738" s="193">
        <v>2044877123</v>
      </c>
      <c r="E738" s="136">
        <v>38033</v>
      </c>
      <c r="F738" s="23">
        <f t="shared" ca="1" si="22"/>
        <v>16</v>
      </c>
      <c r="G738" s="23" t="s">
        <v>23</v>
      </c>
      <c r="H738" s="23">
        <v>47483</v>
      </c>
      <c r="I738" s="136">
        <v>24779</v>
      </c>
      <c r="J738" s="8" t="str">
        <f t="shared" si="23"/>
        <v>November</v>
      </c>
      <c r="K738" s="194">
        <v>3</v>
      </c>
      <c r="L738" s="8"/>
      <c r="M738" s="8"/>
      <c r="N738" s="8"/>
    </row>
    <row r="739" spans="1:14" ht="14.25" x14ac:dyDescent="0.45">
      <c r="A739" s="8" t="s">
        <v>448</v>
      </c>
      <c r="B739" s="191" t="s">
        <v>22</v>
      </c>
      <c r="C739" s="192">
        <v>998980000</v>
      </c>
      <c r="D739" s="193">
        <v>4064532398</v>
      </c>
      <c r="E739" s="136">
        <v>39228</v>
      </c>
      <c r="F739" s="23">
        <f t="shared" ca="1" si="22"/>
        <v>13</v>
      </c>
      <c r="G739" s="23" t="s">
        <v>53</v>
      </c>
      <c r="H739" s="23">
        <v>29624</v>
      </c>
      <c r="I739" s="136">
        <v>26389</v>
      </c>
      <c r="J739" s="8" t="str">
        <f t="shared" si="23"/>
        <v>March</v>
      </c>
      <c r="K739" s="194">
        <v>5</v>
      </c>
      <c r="L739" s="8"/>
      <c r="M739" s="8"/>
      <c r="N739" s="8"/>
    </row>
    <row r="740" spans="1:14" ht="14.25" x14ac:dyDescent="0.45">
      <c r="A740" s="8" t="s">
        <v>369</v>
      </c>
      <c r="B740" s="191" t="s">
        <v>28</v>
      </c>
      <c r="C740" s="192">
        <v>926005747</v>
      </c>
      <c r="D740" s="193">
        <v>3131888279</v>
      </c>
      <c r="E740" s="136">
        <v>36578</v>
      </c>
      <c r="F740" s="23">
        <f t="shared" ca="1" si="22"/>
        <v>20</v>
      </c>
      <c r="G740" s="23"/>
      <c r="H740" s="23">
        <v>36793</v>
      </c>
      <c r="I740" s="136">
        <v>21450</v>
      </c>
      <c r="J740" s="8" t="str">
        <f t="shared" si="23"/>
        <v>September</v>
      </c>
      <c r="K740" s="194">
        <v>2</v>
      </c>
      <c r="L740" s="8"/>
      <c r="M740" s="8"/>
      <c r="N740" s="8"/>
    </row>
    <row r="741" spans="1:14" ht="14.25" x14ac:dyDescent="0.45">
      <c r="A741" s="8" t="s">
        <v>142</v>
      </c>
      <c r="B741" s="191" t="s">
        <v>29</v>
      </c>
      <c r="C741" s="192">
        <v>666922005</v>
      </c>
      <c r="D741" s="193">
        <v>8066712695</v>
      </c>
      <c r="E741" s="136">
        <v>40083</v>
      </c>
      <c r="F741" s="23">
        <f t="shared" ca="1" si="22"/>
        <v>10</v>
      </c>
      <c r="G741" s="23"/>
      <c r="H741" s="23">
        <v>23973</v>
      </c>
      <c r="I741" s="136">
        <v>27318</v>
      </c>
      <c r="J741" s="8" t="str">
        <f t="shared" si="23"/>
        <v>October</v>
      </c>
      <c r="K741" s="194">
        <v>4</v>
      </c>
      <c r="L741" s="8"/>
      <c r="M741" s="8"/>
      <c r="N741" s="8"/>
    </row>
    <row r="742" spans="1:14" ht="14.25" x14ac:dyDescent="0.45">
      <c r="A742" s="8" t="s">
        <v>755</v>
      </c>
      <c r="B742" s="191" t="s">
        <v>22</v>
      </c>
      <c r="C742" s="192">
        <v>724120000</v>
      </c>
      <c r="D742" s="193">
        <v>6036757210</v>
      </c>
      <c r="E742" s="136">
        <v>37597</v>
      </c>
      <c r="F742" s="23">
        <f t="shared" ca="1" si="22"/>
        <v>17</v>
      </c>
      <c r="G742" s="23" t="s">
        <v>23</v>
      </c>
      <c r="H742" s="23">
        <v>35211</v>
      </c>
      <c r="I742" s="136">
        <v>27075</v>
      </c>
      <c r="J742" s="8" t="str">
        <f t="shared" si="23"/>
        <v>February</v>
      </c>
      <c r="K742" s="194">
        <v>1</v>
      </c>
      <c r="L742" s="8"/>
      <c r="M742" s="8"/>
      <c r="N742" s="8"/>
    </row>
  </sheetData>
  <conditionalFormatting sqref="H1:H742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:F74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:K74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{E6AFF9E5-CACB-467A-8B68-35EB4456C457}</x14:id>
        </ext>
      </extLst>
    </cfRule>
  </conditionalFormatting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AFF9E5-CACB-467A-8B68-35EB4456C4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K1:K742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R35"/>
  <sheetViews>
    <sheetView zoomScale="110" zoomScaleNormal="110" workbookViewId="0">
      <selection activeCell="A2" sqref="A2"/>
    </sheetView>
  </sheetViews>
  <sheetFormatPr defaultColWidth="9.1328125" defaultRowHeight="12.75" customHeight="1" x14ac:dyDescent="0.4"/>
  <cols>
    <col min="1" max="1" width="19.1328125" style="16" customWidth="1"/>
    <col min="2" max="4" width="10.59765625" style="16" customWidth="1"/>
    <col min="5" max="17" width="11.59765625" style="16" customWidth="1"/>
    <col min="18" max="18" width="12.265625" style="16" customWidth="1"/>
    <col min="19" max="16384" width="9.1328125" style="16"/>
  </cols>
  <sheetData>
    <row r="1" spans="1:18" ht="21" x14ac:dyDescent="0.65">
      <c r="A1" s="141" t="s">
        <v>2109</v>
      </c>
      <c r="B1" s="8"/>
      <c r="C1" s="8"/>
      <c r="D1" s="8"/>
      <c r="E1" s="142"/>
      <c r="F1" s="8"/>
      <c r="G1" s="8"/>
      <c r="H1" s="8"/>
      <c r="I1" s="142"/>
      <c r="J1" s="8"/>
      <c r="K1" s="8"/>
      <c r="L1" s="8"/>
      <c r="M1" s="142"/>
      <c r="N1" s="8"/>
      <c r="O1" s="8"/>
      <c r="P1" s="8"/>
      <c r="Q1" s="142"/>
      <c r="R1" s="143"/>
    </row>
    <row r="2" spans="1:18" ht="15.75" x14ac:dyDescent="0.5">
      <c r="A2" s="210">
        <f>R35</f>
        <v>3151896</v>
      </c>
      <c r="B2" s="8"/>
      <c r="C2" s="8"/>
      <c r="D2" s="8"/>
      <c r="E2" s="142"/>
      <c r="F2" s="8"/>
      <c r="G2" s="8"/>
      <c r="H2" s="8"/>
      <c r="I2" s="142"/>
      <c r="J2" s="8"/>
      <c r="K2" s="8"/>
      <c r="L2" s="8"/>
      <c r="M2" s="142"/>
      <c r="N2" s="8"/>
      <c r="O2" s="8"/>
      <c r="P2" s="8"/>
      <c r="Q2" s="142"/>
      <c r="R2" s="143"/>
    </row>
    <row r="3" spans="1:18" ht="14.65" thickBot="1" x14ac:dyDescent="0.5">
      <c r="A3" s="144"/>
      <c r="B3" s="145" t="s">
        <v>24</v>
      </c>
      <c r="C3" s="145" t="s">
        <v>30</v>
      </c>
      <c r="D3" s="145" t="s">
        <v>34</v>
      </c>
      <c r="E3" s="146" t="s">
        <v>831</v>
      </c>
      <c r="F3" s="145" t="s">
        <v>39</v>
      </c>
      <c r="G3" s="145" t="s">
        <v>43</v>
      </c>
      <c r="H3" s="145" t="s">
        <v>48</v>
      </c>
      <c r="I3" s="146" t="s">
        <v>832</v>
      </c>
      <c r="J3" s="145" t="s">
        <v>25</v>
      </c>
      <c r="K3" s="145" t="s">
        <v>31</v>
      </c>
      <c r="L3" s="145" t="s">
        <v>35</v>
      </c>
      <c r="M3" s="146" t="s">
        <v>833</v>
      </c>
      <c r="N3" s="145" t="s">
        <v>40</v>
      </c>
      <c r="O3" s="145" t="s">
        <v>44</v>
      </c>
      <c r="P3" s="145" t="s">
        <v>49</v>
      </c>
      <c r="Q3" s="146" t="s">
        <v>834</v>
      </c>
      <c r="R3" s="147" t="s">
        <v>835</v>
      </c>
    </row>
    <row r="4" spans="1:18" ht="14.25" x14ac:dyDescent="0.45">
      <c r="A4" s="148" t="s">
        <v>836</v>
      </c>
      <c r="B4" s="149">
        <v>0.01</v>
      </c>
      <c r="C4" s="150"/>
      <c r="D4" s="150"/>
      <c r="E4" s="151"/>
      <c r="F4" s="152">
        <v>0.03</v>
      </c>
      <c r="G4" s="150"/>
      <c r="H4" s="150"/>
      <c r="I4" s="151"/>
      <c r="J4" s="152">
        <v>0.02</v>
      </c>
      <c r="K4" s="150"/>
      <c r="L4" s="150"/>
      <c r="M4" s="151"/>
      <c r="N4" s="152">
        <v>0.03</v>
      </c>
      <c r="O4" s="150"/>
      <c r="P4" s="150"/>
      <c r="Q4" s="151"/>
      <c r="R4" s="153"/>
    </row>
    <row r="5" spans="1:18" ht="14.25" x14ac:dyDescent="0.45">
      <c r="A5" s="154" t="s">
        <v>837</v>
      </c>
      <c r="B5" s="155">
        <v>959000</v>
      </c>
      <c r="C5" s="155">
        <f>ROUND(B5*(1+$B$4),-1)</f>
        <v>968590</v>
      </c>
      <c r="D5" s="155">
        <f>ROUND(C5*(1+$B$4),-1)</f>
        <v>978280</v>
      </c>
      <c r="E5" s="156">
        <f>SUM(B5:D5)</f>
        <v>2905870</v>
      </c>
      <c r="F5" s="155">
        <f>ROUND(D5*(1+$F$4),-1)</f>
        <v>1007630</v>
      </c>
      <c r="G5" s="155">
        <f>ROUND(F5*(1+$F$4),-1)</f>
        <v>1037860</v>
      </c>
      <c r="H5" s="155">
        <f>ROUND(G5*(1+$F$4),-1)</f>
        <v>1069000</v>
      </c>
      <c r="I5" s="156">
        <f>SUM(F5:H5)</f>
        <v>3114490</v>
      </c>
      <c r="J5" s="155">
        <f>ROUND(H5*(1+$J$4),-1)</f>
        <v>1090380</v>
      </c>
      <c r="K5" s="155">
        <f>ROUND(J5*(1+$J$4),-1)</f>
        <v>1112190</v>
      </c>
      <c r="L5" s="155">
        <f>ROUND(K5*(1+$J$4),-1)</f>
        <v>1134430</v>
      </c>
      <c r="M5" s="156">
        <f>SUM(J5:L5)</f>
        <v>3337000</v>
      </c>
      <c r="N5" s="155">
        <f>ROUND(L5*(1+$N$4),-1)</f>
        <v>1168460</v>
      </c>
      <c r="O5" s="155">
        <f>ROUND(N5*(1+$N$4),-1)</f>
        <v>1203510</v>
      </c>
      <c r="P5" s="155">
        <f>ROUND(O5*(1+$N$4),-1)</f>
        <v>1239620</v>
      </c>
      <c r="Q5" s="156">
        <f>SUM(N5:P5)</f>
        <v>3611590</v>
      </c>
      <c r="R5" s="157">
        <f>SUBTOTAL(9,E5,I5,M5,Q5)</f>
        <v>12968950</v>
      </c>
    </row>
    <row r="6" spans="1:18" ht="14.25" x14ac:dyDescent="0.45">
      <c r="A6" s="154" t="s">
        <v>838</v>
      </c>
      <c r="B6" s="23">
        <v>186900</v>
      </c>
      <c r="C6" s="23">
        <f>ROUND(B6*(1+$B$4),-1)</f>
        <v>188770</v>
      </c>
      <c r="D6" s="23">
        <f>ROUND(C6*(1+$B$4),-1)</f>
        <v>190660</v>
      </c>
      <c r="E6" s="158">
        <f>SUM(B6:D6)</f>
        <v>566330</v>
      </c>
      <c r="F6" s="23">
        <f>ROUND(D6*(1+$F$4),-1)</f>
        <v>196380</v>
      </c>
      <c r="G6" s="23">
        <f>ROUND(F6*(1+$F$4),-1)</f>
        <v>202270</v>
      </c>
      <c r="H6" s="23">
        <f>ROUND(G6*(1+$F$4),-1)</f>
        <v>208340</v>
      </c>
      <c r="I6" s="158">
        <f>SUM(F6:H6)</f>
        <v>606990</v>
      </c>
      <c r="J6" s="23">
        <f>ROUND(H6*(1+$J$4),-1)</f>
        <v>212510</v>
      </c>
      <c r="K6" s="23">
        <f>ROUND(J6*(1+$J$4),-1)</f>
        <v>216760</v>
      </c>
      <c r="L6" s="23">
        <f>ROUND(K6*(1+$J$4),-1)</f>
        <v>221100</v>
      </c>
      <c r="M6" s="158">
        <f>SUM(J6:L6)</f>
        <v>650370</v>
      </c>
      <c r="N6" s="23">
        <f>ROUND(L6*(1+$N$4),-1)</f>
        <v>227730</v>
      </c>
      <c r="O6" s="23">
        <f>ROUND(N6*(1+$N$4),-1)</f>
        <v>234560</v>
      </c>
      <c r="P6" s="23">
        <f>ROUND(O6*(1+$N$4),-1)</f>
        <v>241600</v>
      </c>
      <c r="Q6" s="158">
        <f>SUM(N6:P6)</f>
        <v>703890</v>
      </c>
      <c r="R6" s="159">
        <f>SUBTOTAL(9,E6,I6,M6,Q6)</f>
        <v>2527580</v>
      </c>
    </row>
    <row r="7" spans="1:18" ht="14.65" thickBot="1" x14ac:dyDescent="0.5">
      <c r="A7" s="160" t="s">
        <v>836</v>
      </c>
      <c r="B7" s="161">
        <f t="shared" ref="B7:R7" si="0">SUM(B5:B6)</f>
        <v>1145900</v>
      </c>
      <c r="C7" s="161">
        <f t="shared" si="0"/>
        <v>1157360</v>
      </c>
      <c r="D7" s="161">
        <f t="shared" si="0"/>
        <v>1168940</v>
      </c>
      <c r="E7" s="162">
        <f t="shared" si="0"/>
        <v>3472200</v>
      </c>
      <c r="F7" s="161">
        <f t="shared" si="0"/>
        <v>1204010</v>
      </c>
      <c r="G7" s="161">
        <f t="shared" si="0"/>
        <v>1240130</v>
      </c>
      <c r="H7" s="161">
        <f t="shared" si="0"/>
        <v>1277340</v>
      </c>
      <c r="I7" s="162">
        <f t="shared" si="0"/>
        <v>3721480</v>
      </c>
      <c r="J7" s="161">
        <f t="shared" si="0"/>
        <v>1302890</v>
      </c>
      <c r="K7" s="161">
        <f t="shared" si="0"/>
        <v>1328950</v>
      </c>
      <c r="L7" s="161">
        <f t="shared" si="0"/>
        <v>1355530</v>
      </c>
      <c r="M7" s="162">
        <f t="shared" si="0"/>
        <v>3987370</v>
      </c>
      <c r="N7" s="161">
        <f t="shared" si="0"/>
        <v>1396190</v>
      </c>
      <c r="O7" s="161">
        <f t="shared" si="0"/>
        <v>1438070</v>
      </c>
      <c r="P7" s="161">
        <f t="shared" si="0"/>
        <v>1481220</v>
      </c>
      <c r="Q7" s="162">
        <f t="shared" si="0"/>
        <v>4315480</v>
      </c>
      <c r="R7" s="163">
        <f t="shared" si="0"/>
        <v>15496530</v>
      </c>
    </row>
    <row r="8" spans="1:18" ht="14.25" x14ac:dyDescent="0.45">
      <c r="A8" s="164"/>
      <c r="B8" s="165"/>
      <c r="C8" s="165"/>
      <c r="D8" s="165"/>
      <c r="E8" s="166"/>
      <c r="F8" s="165"/>
      <c r="G8" s="165"/>
      <c r="H8" s="165"/>
      <c r="I8" s="166"/>
      <c r="J8" s="165"/>
      <c r="K8" s="165"/>
      <c r="L8" s="165"/>
      <c r="M8" s="166"/>
      <c r="N8" s="165"/>
      <c r="O8" s="165"/>
      <c r="P8" s="165"/>
      <c r="Q8" s="166"/>
      <c r="R8" s="167"/>
    </row>
    <row r="9" spans="1:18" ht="14.25" x14ac:dyDescent="0.45">
      <c r="A9" s="148" t="s">
        <v>839</v>
      </c>
      <c r="B9" s="155"/>
      <c r="C9" s="155"/>
      <c r="D9" s="155"/>
      <c r="E9" s="168"/>
      <c r="F9" s="155"/>
      <c r="G9" s="155"/>
      <c r="H9" s="155"/>
      <c r="I9" s="168"/>
      <c r="J9" s="155"/>
      <c r="K9" s="155"/>
      <c r="L9" s="155"/>
      <c r="M9" s="168"/>
      <c r="N9" s="155"/>
      <c r="O9" s="155"/>
      <c r="P9" s="155"/>
      <c r="Q9" s="168"/>
      <c r="R9" s="169"/>
    </row>
    <row r="10" spans="1:18" ht="14.25" x14ac:dyDescent="0.45">
      <c r="A10" s="154" t="s">
        <v>840</v>
      </c>
      <c r="B10" s="155">
        <v>535500</v>
      </c>
      <c r="C10" s="155">
        <f t="shared" ref="C10:D12" si="1">ROUND(B10*(1+$B$4),-1)</f>
        <v>540860</v>
      </c>
      <c r="D10" s="155">
        <f t="shared" si="1"/>
        <v>546270</v>
      </c>
      <c r="E10" s="156">
        <f>SUM(B10:D10)</f>
        <v>1622630</v>
      </c>
      <c r="F10" s="155">
        <f>ROUND(D10*(1+$F$4),-1)</f>
        <v>562660</v>
      </c>
      <c r="G10" s="155">
        <f t="shared" ref="G10:H12" si="2">ROUND(F10*(1+$F$4),-1)</f>
        <v>579540</v>
      </c>
      <c r="H10" s="155">
        <f t="shared" si="2"/>
        <v>596930</v>
      </c>
      <c r="I10" s="156">
        <f>SUM(F10:H10)</f>
        <v>1739130</v>
      </c>
      <c r="J10" s="155">
        <f>ROUND(H10*(1+$J$4),-1)</f>
        <v>608870</v>
      </c>
      <c r="K10" s="155">
        <f t="shared" ref="K10:L12" si="3">ROUND(J10*(1+$J$4),-1)</f>
        <v>621050</v>
      </c>
      <c r="L10" s="155">
        <f t="shared" si="3"/>
        <v>633470</v>
      </c>
      <c r="M10" s="156">
        <f>SUM(J10:L10)</f>
        <v>1863390</v>
      </c>
      <c r="N10" s="155">
        <f>ROUND(L10*(1+$N$4),-1)</f>
        <v>652470</v>
      </c>
      <c r="O10" s="155">
        <f t="shared" ref="O10:P12" si="4">ROUND(N10*(1+$N$4),-1)</f>
        <v>672040</v>
      </c>
      <c r="P10" s="155">
        <f t="shared" si="4"/>
        <v>692200</v>
      </c>
      <c r="Q10" s="156">
        <f>SUM(N10:P10)</f>
        <v>2016710</v>
      </c>
      <c r="R10" s="157">
        <f>SUBTOTAL(9,E10,I10,M10,Q10)</f>
        <v>7241860</v>
      </c>
    </row>
    <row r="11" spans="1:18" ht="14.25" x14ac:dyDescent="0.45">
      <c r="A11" s="154" t="s">
        <v>841</v>
      </c>
      <c r="B11" s="23">
        <v>9100</v>
      </c>
      <c r="C11" s="23">
        <f t="shared" si="1"/>
        <v>9190</v>
      </c>
      <c r="D11" s="23">
        <f t="shared" si="1"/>
        <v>9280</v>
      </c>
      <c r="E11" s="170">
        <f>SUM(B11:D11)</f>
        <v>27570</v>
      </c>
      <c r="F11" s="23">
        <f>ROUND(D11*(1+$F$4),-1)</f>
        <v>9560</v>
      </c>
      <c r="G11" s="23">
        <f t="shared" si="2"/>
        <v>9850</v>
      </c>
      <c r="H11" s="23">
        <f t="shared" si="2"/>
        <v>10150</v>
      </c>
      <c r="I11" s="170">
        <f>SUM(F11:H11)</f>
        <v>29560</v>
      </c>
      <c r="J11" s="23">
        <f>ROUND(H11*(1+$J$4),-1)</f>
        <v>10350</v>
      </c>
      <c r="K11" s="23">
        <f t="shared" si="3"/>
        <v>10560</v>
      </c>
      <c r="L11" s="23">
        <f t="shared" si="3"/>
        <v>10770</v>
      </c>
      <c r="M11" s="170">
        <f>SUM(J11:L11)</f>
        <v>31680</v>
      </c>
      <c r="N11" s="23">
        <f>ROUND(L11*(1+$N$4),-1)</f>
        <v>11090</v>
      </c>
      <c r="O11" s="23">
        <f t="shared" si="4"/>
        <v>11420</v>
      </c>
      <c r="P11" s="23">
        <f t="shared" si="4"/>
        <v>11760</v>
      </c>
      <c r="Q11" s="170">
        <f>SUM(N11:P11)</f>
        <v>34270</v>
      </c>
      <c r="R11" s="171">
        <f>SUBTOTAL(9,E11,I11,M11,Q11)</f>
        <v>123080</v>
      </c>
    </row>
    <row r="12" spans="1:18" ht="14.25" x14ac:dyDescent="0.45">
      <c r="A12" s="154" t="s">
        <v>842</v>
      </c>
      <c r="B12" s="23">
        <v>3500</v>
      </c>
      <c r="C12" s="23">
        <f t="shared" si="1"/>
        <v>3540</v>
      </c>
      <c r="D12" s="23">
        <f t="shared" si="1"/>
        <v>3580</v>
      </c>
      <c r="E12" s="158">
        <f>SUM(B12:D12)</f>
        <v>10620</v>
      </c>
      <c r="F12" s="23">
        <f>ROUND(D12*(1+$F$4),-1)</f>
        <v>3690</v>
      </c>
      <c r="G12" s="23">
        <f t="shared" si="2"/>
        <v>3800</v>
      </c>
      <c r="H12" s="23">
        <f t="shared" si="2"/>
        <v>3910</v>
      </c>
      <c r="I12" s="158">
        <f>SUM(F12:H12)</f>
        <v>11400</v>
      </c>
      <c r="J12" s="23">
        <f>ROUND(H12*(1+$J$4),-1)</f>
        <v>3990</v>
      </c>
      <c r="K12" s="23">
        <f t="shared" si="3"/>
        <v>4070</v>
      </c>
      <c r="L12" s="23">
        <f t="shared" si="3"/>
        <v>4150</v>
      </c>
      <c r="M12" s="158">
        <f>SUM(J12:L12)</f>
        <v>12210</v>
      </c>
      <c r="N12" s="23">
        <f>ROUND(L12*(1+$N$4),-1)</f>
        <v>4270</v>
      </c>
      <c r="O12" s="23">
        <f t="shared" si="4"/>
        <v>4400</v>
      </c>
      <c r="P12" s="23">
        <f t="shared" si="4"/>
        <v>4530</v>
      </c>
      <c r="Q12" s="158">
        <f>SUM(N12:P12)</f>
        <v>13200</v>
      </c>
      <c r="R12" s="159">
        <f>SUBTOTAL(9,E12,I12,M12,Q12)</f>
        <v>47430</v>
      </c>
    </row>
    <row r="13" spans="1:18" ht="14.65" thickBot="1" x14ac:dyDescent="0.5">
      <c r="A13" s="160" t="s">
        <v>843</v>
      </c>
      <c r="B13" s="161">
        <f t="shared" ref="B13:R13" si="5">SUM(B10:B12)</f>
        <v>548100</v>
      </c>
      <c r="C13" s="161">
        <f t="shared" si="5"/>
        <v>553590</v>
      </c>
      <c r="D13" s="161">
        <f t="shared" si="5"/>
        <v>559130</v>
      </c>
      <c r="E13" s="162">
        <f t="shared" si="5"/>
        <v>1660820</v>
      </c>
      <c r="F13" s="161">
        <f t="shared" si="5"/>
        <v>575910</v>
      </c>
      <c r="G13" s="161">
        <f t="shared" si="5"/>
        <v>593190</v>
      </c>
      <c r="H13" s="161">
        <f t="shared" si="5"/>
        <v>610990</v>
      </c>
      <c r="I13" s="162">
        <f t="shared" si="5"/>
        <v>1780090</v>
      </c>
      <c r="J13" s="161">
        <f t="shared" si="5"/>
        <v>623210</v>
      </c>
      <c r="K13" s="161">
        <f t="shared" si="5"/>
        <v>635680</v>
      </c>
      <c r="L13" s="161">
        <f t="shared" si="5"/>
        <v>648390</v>
      </c>
      <c r="M13" s="162">
        <f t="shared" si="5"/>
        <v>1907280</v>
      </c>
      <c r="N13" s="161">
        <f t="shared" si="5"/>
        <v>667830</v>
      </c>
      <c r="O13" s="161">
        <f t="shared" si="5"/>
        <v>687860</v>
      </c>
      <c r="P13" s="161">
        <f t="shared" si="5"/>
        <v>708490</v>
      </c>
      <c r="Q13" s="162">
        <f t="shared" si="5"/>
        <v>2064180</v>
      </c>
      <c r="R13" s="163">
        <f t="shared" si="5"/>
        <v>7412370</v>
      </c>
    </row>
    <row r="14" spans="1:18" ht="14.65" thickBot="1" x14ac:dyDescent="0.5">
      <c r="A14" s="172" t="s">
        <v>844</v>
      </c>
      <c r="B14" s="173">
        <f t="shared" ref="B14:R14" si="6">B7-B13</f>
        <v>597800</v>
      </c>
      <c r="C14" s="173">
        <f t="shared" si="6"/>
        <v>603770</v>
      </c>
      <c r="D14" s="173">
        <f t="shared" si="6"/>
        <v>609810</v>
      </c>
      <c r="E14" s="174">
        <f t="shared" si="6"/>
        <v>1811380</v>
      </c>
      <c r="F14" s="173">
        <f t="shared" si="6"/>
        <v>628100</v>
      </c>
      <c r="G14" s="173">
        <f t="shared" si="6"/>
        <v>646940</v>
      </c>
      <c r="H14" s="173">
        <f t="shared" si="6"/>
        <v>666350</v>
      </c>
      <c r="I14" s="174">
        <f t="shared" si="6"/>
        <v>1941390</v>
      </c>
      <c r="J14" s="173">
        <f t="shared" si="6"/>
        <v>679680</v>
      </c>
      <c r="K14" s="173">
        <f t="shared" si="6"/>
        <v>693270</v>
      </c>
      <c r="L14" s="173">
        <f t="shared" si="6"/>
        <v>707140</v>
      </c>
      <c r="M14" s="174">
        <f t="shared" si="6"/>
        <v>2080090</v>
      </c>
      <c r="N14" s="173">
        <f t="shared" si="6"/>
        <v>728360</v>
      </c>
      <c r="O14" s="173">
        <f t="shared" si="6"/>
        <v>750210</v>
      </c>
      <c r="P14" s="173">
        <f t="shared" si="6"/>
        <v>772730</v>
      </c>
      <c r="Q14" s="174">
        <f t="shared" si="6"/>
        <v>2251300</v>
      </c>
      <c r="R14" s="175">
        <f t="shared" si="6"/>
        <v>8084160</v>
      </c>
    </row>
    <row r="15" spans="1:18" ht="14.65" thickTop="1" x14ac:dyDescent="0.45">
      <c r="A15" s="144"/>
      <c r="B15" s="155"/>
      <c r="C15" s="155"/>
      <c r="D15" s="155"/>
      <c r="E15" s="176"/>
      <c r="F15" s="155"/>
      <c r="G15" s="155"/>
      <c r="H15" s="155"/>
      <c r="I15" s="176"/>
      <c r="J15" s="155"/>
      <c r="K15" s="155"/>
      <c r="L15" s="155"/>
      <c r="M15" s="176"/>
      <c r="N15" s="155"/>
      <c r="O15" s="155"/>
      <c r="P15" s="155"/>
      <c r="Q15" s="176"/>
      <c r="R15" s="177"/>
    </row>
    <row r="16" spans="1:18" ht="14.25" x14ac:dyDescent="0.45">
      <c r="A16" s="148" t="s">
        <v>845</v>
      </c>
      <c r="B16" s="155"/>
      <c r="C16" s="155"/>
      <c r="D16" s="155"/>
      <c r="E16" s="168"/>
      <c r="F16" s="155"/>
      <c r="G16" s="155"/>
      <c r="H16" s="155"/>
      <c r="I16" s="168"/>
      <c r="J16" s="155"/>
      <c r="K16" s="155"/>
      <c r="L16" s="155"/>
      <c r="M16" s="168"/>
      <c r="N16" s="155"/>
      <c r="O16" s="155"/>
      <c r="P16" s="155"/>
      <c r="Q16" s="168"/>
      <c r="R16" s="169"/>
    </row>
    <row r="17" spans="1:18" ht="14.25" x14ac:dyDescent="0.45">
      <c r="A17" s="178" t="s">
        <v>846</v>
      </c>
      <c r="B17" s="155">
        <v>128800</v>
      </c>
      <c r="C17" s="155">
        <f t="shared" ref="C17:D32" si="7">ROUND(B17*(1+$B$4),-1)</f>
        <v>130090</v>
      </c>
      <c r="D17" s="155">
        <f t="shared" si="7"/>
        <v>131390</v>
      </c>
      <c r="E17" s="156">
        <f t="shared" ref="E17:E32" si="8">SUM(B17:D17)</f>
        <v>390280</v>
      </c>
      <c r="F17" s="155">
        <f t="shared" ref="F17:F32" si="9">ROUND(D17*(1+$F$4),-1)</f>
        <v>135330</v>
      </c>
      <c r="G17" s="155">
        <f t="shared" ref="G17:H32" si="10">ROUND(F17*(1+$F$4),-1)</f>
        <v>139390</v>
      </c>
      <c r="H17" s="155">
        <f t="shared" si="10"/>
        <v>143570</v>
      </c>
      <c r="I17" s="156">
        <f t="shared" ref="I17:I32" si="11">SUM(F17:H17)</f>
        <v>418290</v>
      </c>
      <c r="J17" s="155">
        <f t="shared" ref="J17:J32" si="12">ROUND(H17*(1+$J$4),-1)</f>
        <v>146440</v>
      </c>
      <c r="K17" s="155">
        <f t="shared" ref="K17:L32" si="13">ROUND(J17*(1+$J$4),-1)</f>
        <v>149370</v>
      </c>
      <c r="L17" s="155">
        <f t="shared" si="13"/>
        <v>152360</v>
      </c>
      <c r="M17" s="156">
        <f t="shared" ref="M17:M32" si="14">SUM(J17:L17)</f>
        <v>448170</v>
      </c>
      <c r="N17" s="155">
        <f t="shared" ref="N17:N32" si="15">ROUND(L17*(1+$N$4),-1)</f>
        <v>156930</v>
      </c>
      <c r="O17" s="155">
        <f t="shared" ref="O17:P32" si="16">ROUND(N17*(1+$N$4),-1)</f>
        <v>161640</v>
      </c>
      <c r="P17" s="155">
        <f t="shared" si="16"/>
        <v>166490</v>
      </c>
      <c r="Q17" s="156">
        <f t="shared" ref="Q17:Q32" si="17">SUM(N17:P17)</f>
        <v>485060</v>
      </c>
      <c r="R17" s="157">
        <f t="shared" ref="R17:R32" si="18">SUBTOTAL(9,E17,I17,M17,Q17)</f>
        <v>1741800</v>
      </c>
    </row>
    <row r="18" spans="1:18" ht="14.25" x14ac:dyDescent="0.45">
      <c r="A18" s="178" t="s">
        <v>847</v>
      </c>
      <c r="B18" s="23">
        <v>1225</v>
      </c>
      <c r="C18" s="23">
        <f t="shared" si="7"/>
        <v>1240</v>
      </c>
      <c r="D18" s="23">
        <f t="shared" si="7"/>
        <v>1250</v>
      </c>
      <c r="E18" s="170">
        <f t="shared" si="8"/>
        <v>3715</v>
      </c>
      <c r="F18" s="23">
        <f t="shared" si="9"/>
        <v>1290</v>
      </c>
      <c r="G18" s="23">
        <f t="shared" si="10"/>
        <v>1330</v>
      </c>
      <c r="H18" s="23">
        <f t="shared" si="10"/>
        <v>1370</v>
      </c>
      <c r="I18" s="170">
        <f t="shared" si="11"/>
        <v>3990</v>
      </c>
      <c r="J18" s="23">
        <f t="shared" si="12"/>
        <v>1400</v>
      </c>
      <c r="K18" s="23">
        <f t="shared" si="13"/>
        <v>1430</v>
      </c>
      <c r="L18" s="23">
        <f t="shared" si="13"/>
        <v>1460</v>
      </c>
      <c r="M18" s="170">
        <f t="shared" si="14"/>
        <v>4290</v>
      </c>
      <c r="N18" s="23">
        <f t="shared" si="15"/>
        <v>1500</v>
      </c>
      <c r="O18" s="23">
        <f t="shared" si="16"/>
        <v>1550</v>
      </c>
      <c r="P18" s="23">
        <f t="shared" si="16"/>
        <v>1600</v>
      </c>
      <c r="Q18" s="170">
        <f t="shared" si="17"/>
        <v>4650</v>
      </c>
      <c r="R18" s="171">
        <f t="shared" si="18"/>
        <v>16645</v>
      </c>
    </row>
    <row r="19" spans="1:18" ht="14.25" x14ac:dyDescent="0.45">
      <c r="A19" s="178" t="s">
        <v>848</v>
      </c>
      <c r="B19" s="23">
        <v>1400</v>
      </c>
      <c r="C19" s="23">
        <f t="shared" si="7"/>
        <v>1410</v>
      </c>
      <c r="D19" s="23">
        <f t="shared" si="7"/>
        <v>1420</v>
      </c>
      <c r="E19" s="170">
        <f t="shared" si="8"/>
        <v>4230</v>
      </c>
      <c r="F19" s="23">
        <f t="shared" si="9"/>
        <v>1460</v>
      </c>
      <c r="G19" s="23">
        <f t="shared" si="10"/>
        <v>1500</v>
      </c>
      <c r="H19" s="23">
        <f t="shared" si="10"/>
        <v>1550</v>
      </c>
      <c r="I19" s="170">
        <f t="shared" si="11"/>
        <v>4510</v>
      </c>
      <c r="J19" s="23">
        <f t="shared" si="12"/>
        <v>1580</v>
      </c>
      <c r="K19" s="23">
        <f t="shared" si="13"/>
        <v>1610</v>
      </c>
      <c r="L19" s="23">
        <f t="shared" si="13"/>
        <v>1640</v>
      </c>
      <c r="M19" s="170">
        <f t="shared" si="14"/>
        <v>4830</v>
      </c>
      <c r="N19" s="23">
        <f t="shared" si="15"/>
        <v>1690</v>
      </c>
      <c r="O19" s="23">
        <f t="shared" si="16"/>
        <v>1740</v>
      </c>
      <c r="P19" s="23">
        <f t="shared" si="16"/>
        <v>1790</v>
      </c>
      <c r="Q19" s="170">
        <f t="shared" si="17"/>
        <v>5220</v>
      </c>
      <c r="R19" s="171">
        <f t="shared" si="18"/>
        <v>18790</v>
      </c>
    </row>
    <row r="20" spans="1:18" ht="14.25" x14ac:dyDescent="0.45">
      <c r="A20" s="178" t="s">
        <v>849</v>
      </c>
      <c r="B20" s="23">
        <v>1134</v>
      </c>
      <c r="C20" s="23">
        <f t="shared" si="7"/>
        <v>1150</v>
      </c>
      <c r="D20" s="23">
        <f t="shared" si="7"/>
        <v>1160</v>
      </c>
      <c r="E20" s="170">
        <f t="shared" si="8"/>
        <v>3444</v>
      </c>
      <c r="F20" s="23">
        <f t="shared" si="9"/>
        <v>1190</v>
      </c>
      <c r="G20" s="23">
        <f t="shared" si="10"/>
        <v>1230</v>
      </c>
      <c r="H20" s="23">
        <f t="shared" si="10"/>
        <v>1270</v>
      </c>
      <c r="I20" s="170">
        <f t="shared" si="11"/>
        <v>3690</v>
      </c>
      <c r="J20" s="23">
        <f t="shared" si="12"/>
        <v>1300</v>
      </c>
      <c r="K20" s="23">
        <f t="shared" si="13"/>
        <v>1330</v>
      </c>
      <c r="L20" s="23">
        <f t="shared" si="13"/>
        <v>1360</v>
      </c>
      <c r="M20" s="170">
        <f t="shared" si="14"/>
        <v>3990</v>
      </c>
      <c r="N20" s="23">
        <f t="shared" si="15"/>
        <v>1400</v>
      </c>
      <c r="O20" s="23">
        <f t="shared" si="16"/>
        <v>1440</v>
      </c>
      <c r="P20" s="23">
        <f t="shared" si="16"/>
        <v>1480</v>
      </c>
      <c r="Q20" s="170">
        <f t="shared" si="17"/>
        <v>4320</v>
      </c>
      <c r="R20" s="171">
        <f t="shared" si="18"/>
        <v>15444</v>
      </c>
    </row>
    <row r="21" spans="1:18" ht="14.25" x14ac:dyDescent="0.45">
      <c r="A21" s="178" t="s">
        <v>850</v>
      </c>
      <c r="B21" s="23">
        <v>1400</v>
      </c>
      <c r="C21" s="23">
        <f t="shared" si="7"/>
        <v>1410</v>
      </c>
      <c r="D21" s="23">
        <f t="shared" si="7"/>
        <v>1420</v>
      </c>
      <c r="E21" s="170">
        <f t="shared" si="8"/>
        <v>4230</v>
      </c>
      <c r="F21" s="23">
        <f t="shared" si="9"/>
        <v>1460</v>
      </c>
      <c r="G21" s="23">
        <f t="shared" si="10"/>
        <v>1500</v>
      </c>
      <c r="H21" s="23">
        <f t="shared" si="10"/>
        <v>1550</v>
      </c>
      <c r="I21" s="170">
        <f t="shared" si="11"/>
        <v>4510</v>
      </c>
      <c r="J21" s="23">
        <f t="shared" si="12"/>
        <v>1580</v>
      </c>
      <c r="K21" s="23">
        <f t="shared" si="13"/>
        <v>1610</v>
      </c>
      <c r="L21" s="23">
        <f t="shared" si="13"/>
        <v>1640</v>
      </c>
      <c r="M21" s="170">
        <f t="shared" si="14"/>
        <v>4830</v>
      </c>
      <c r="N21" s="23">
        <f t="shared" si="15"/>
        <v>1690</v>
      </c>
      <c r="O21" s="23">
        <f t="shared" si="16"/>
        <v>1740</v>
      </c>
      <c r="P21" s="23">
        <f t="shared" si="16"/>
        <v>1790</v>
      </c>
      <c r="Q21" s="170">
        <f t="shared" si="17"/>
        <v>5220</v>
      </c>
      <c r="R21" s="171">
        <f t="shared" si="18"/>
        <v>18790</v>
      </c>
    </row>
    <row r="22" spans="1:18" ht="14.25" x14ac:dyDescent="0.45">
      <c r="A22" s="178" t="s">
        <v>851</v>
      </c>
      <c r="B22" s="23">
        <v>26600</v>
      </c>
      <c r="C22" s="23">
        <f t="shared" si="7"/>
        <v>26870</v>
      </c>
      <c r="D22" s="23">
        <f t="shared" si="7"/>
        <v>27140</v>
      </c>
      <c r="E22" s="170">
        <f t="shared" si="8"/>
        <v>80610</v>
      </c>
      <c r="F22" s="23">
        <f t="shared" si="9"/>
        <v>27950</v>
      </c>
      <c r="G22" s="23">
        <f t="shared" si="10"/>
        <v>28790</v>
      </c>
      <c r="H22" s="23">
        <f t="shared" si="10"/>
        <v>29650</v>
      </c>
      <c r="I22" s="170">
        <f t="shared" si="11"/>
        <v>86390</v>
      </c>
      <c r="J22" s="23">
        <f t="shared" si="12"/>
        <v>30240</v>
      </c>
      <c r="K22" s="23">
        <f t="shared" si="13"/>
        <v>30840</v>
      </c>
      <c r="L22" s="23">
        <f t="shared" si="13"/>
        <v>31460</v>
      </c>
      <c r="M22" s="170">
        <f t="shared" si="14"/>
        <v>92540</v>
      </c>
      <c r="N22" s="23">
        <f t="shared" si="15"/>
        <v>32400</v>
      </c>
      <c r="O22" s="23">
        <f t="shared" si="16"/>
        <v>33370</v>
      </c>
      <c r="P22" s="23">
        <f t="shared" si="16"/>
        <v>34370</v>
      </c>
      <c r="Q22" s="170">
        <f t="shared" si="17"/>
        <v>100140</v>
      </c>
      <c r="R22" s="171">
        <f t="shared" si="18"/>
        <v>359680</v>
      </c>
    </row>
    <row r="23" spans="1:18" ht="14.25" x14ac:dyDescent="0.45">
      <c r="A23" s="178" t="s">
        <v>852</v>
      </c>
      <c r="B23" s="23">
        <v>2100</v>
      </c>
      <c r="C23" s="23">
        <f t="shared" si="7"/>
        <v>2120</v>
      </c>
      <c r="D23" s="23">
        <f t="shared" si="7"/>
        <v>2140</v>
      </c>
      <c r="E23" s="170">
        <f t="shared" si="8"/>
        <v>6360</v>
      </c>
      <c r="F23" s="23">
        <f t="shared" si="9"/>
        <v>2200</v>
      </c>
      <c r="G23" s="23">
        <f t="shared" si="10"/>
        <v>2270</v>
      </c>
      <c r="H23" s="23">
        <f t="shared" si="10"/>
        <v>2340</v>
      </c>
      <c r="I23" s="170">
        <f t="shared" si="11"/>
        <v>6810</v>
      </c>
      <c r="J23" s="23">
        <f t="shared" si="12"/>
        <v>2390</v>
      </c>
      <c r="K23" s="23">
        <f t="shared" si="13"/>
        <v>2440</v>
      </c>
      <c r="L23" s="23">
        <f t="shared" si="13"/>
        <v>2490</v>
      </c>
      <c r="M23" s="170">
        <f t="shared" si="14"/>
        <v>7320</v>
      </c>
      <c r="N23" s="23">
        <f t="shared" si="15"/>
        <v>2560</v>
      </c>
      <c r="O23" s="23">
        <f t="shared" si="16"/>
        <v>2640</v>
      </c>
      <c r="P23" s="23">
        <f t="shared" si="16"/>
        <v>2720</v>
      </c>
      <c r="Q23" s="170">
        <f t="shared" si="17"/>
        <v>7920</v>
      </c>
      <c r="R23" s="171">
        <f t="shared" si="18"/>
        <v>28410</v>
      </c>
    </row>
    <row r="24" spans="1:18" ht="14.25" x14ac:dyDescent="0.45">
      <c r="A24" s="178" t="s">
        <v>853</v>
      </c>
      <c r="B24" s="23">
        <v>4900</v>
      </c>
      <c r="C24" s="23">
        <f t="shared" si="7"/>
        <v>4950</v>
      </c>
      <c r="D24" s="23">
        <f t="shared" si="7"/>
        <v>5000</v>
      </c>
      <c r="E24" s="170">
        <f t="shared" si="8"/>
        <v>14850</v>
      </c>
      <c r="F24" s="23">
        <f t="shared" si="9"/>
        <v>5150</v>
      </c>
      <c r="G24" s="23">
        <f t="shared" si="10"/>
        <v>5300</v>
      </c>
      <c r="H24" s="23">
        <f t="shared" si="10"/>
        <v>5460</v>
      </c>
      <c r="I24" s="170">
        <f t="shared" si="11"/>
        <v>15910</v>
      </c>
      <c r="J24" s="23">
        <f t="shared" si="12"/>
        <v>5570</v>
      </c>
      <c r="K24" s="23">
        <f t="shared" si="13"/>
        <v>5680</v>
      </c>
      <c r="L24" s="23">
        <f t="shared" si="13"/>
        <v>5790</v>
      </c>
      <c r="M24" s="170">
        <f t="shared" si="14"/>
        <v>17040</v>
      </c>
      <c r="N24" s="23">
        <f t="shared" si="15"/>
        <v>5960</v>
      </c>
      <c r="O24" s="23">
        <f t="shared" si="16"/>
        <v>6140</v>
      </c>
      <c r="P24" s="23">
        <f t="shared" si="16"/>
        <v>6320</v>
      </c>
      <c r="Q24" s="170">
        <f t="shared" si="17"/>
        <v>18420</v>
      </c>
      <c r="R24" s="171">
        <f t="shared" si="18"/>
        <v>66220</v>
      </c>
    </row>
    <row r="25" spans="1:18" ht="14.25" x14ac:dyDescent="0.45">
      <c r="A25" s="178" t="s">
        <v>854</v>
      </c>
      <c r="B25" s="23">
        <v>16100</v>
      </c>
      <c r="C25" s="23">
        <f t="shared" si="7"/>
        <v>16260</v>
      </c>
      <c r="D25" s="23">
        <f t="shared" si="7"/>
        <v>16420</v>
      </c>
      <c r="E25" s="170">
        <f t="shared" si="8"/>
        <v>48780</v>
      </c>
      <c r="F25" s="23">
        <f t="shared" si="9"/>
        <v>16910</v>
      </c>
      <c r="G25" s="23">
        <f t="shared" si="10"/>
        <v>17420</v>
      </c>
      <c r="H25" s="23">
        <f t="shared" si="10"/>
        <v>17940</v>
      </c>
      <c r="I25" s="170">
        <f t="shared" si="11"/>
        <v>52270</v>
      </c>
      <c r="J25" s="23">
        <f t="shared" si="12"/>
        <v>18300</v>
      </c>
      <c r="K25" s="23">
        <f t="shared" si="13"/>
        <v>18670</v>
      </c>
      <c r="L25" s="23">
        <f t="shared" si="13"/>
        <v>19040</v>
      </c>
      <c r="M25" s="170">
        <f t="shared" si="14"/>
        <v>56010</v>
      </c>
      <c r="N25" s="23">
        <f t="shared" si="15"/>
        <v>19610</v>
      </c>
      <c r="O25" s="23">
        <f t="shared" si="16"/>
        <v>20200</v>
      </c>
      <c r="P25" s="23">
        <f t="shared" si="16"/>
        <v>20810</v>
      </c>
      <c r="Q25" s="170">
        <f t="shared" si="17"/>
        <v>60620</v>
      </c>
      <c r="R25" s="171">
        <f t="shared" si="18"/>
        <v>217680</v>
      </c>
    </row>
    <row r="26" spans="1:18" ht="14.25" x14ac:dyDescent="0.45">
      <c r="A26" s="178" t="s">
        <v>855</v>
      </c>
      <c r="B26" s="23">
        <v>151200</v>
      </c>
      <c r="C26" s="23">
        <f t="shared" si="7"/>
        <v>152710</v>
      </c>
      <c r="D26" s="23">
        <f t="shared" si="7"/>
        <v>154240</v>
      </c>
      <c r="E26" s="170">
        <f t="shared" si="8"/>
        <v>458150</v>
      </c>
      <c r="F26" s="23">
        <f t="shared" si="9"/>
        <v>158870</v>
      </c>
      <c r="G26" s="23">
        <f t="shared" si="10"/>
        <v>163640</v>
      </c>
      <c r="H26" s="23">
        <f t="shared" si="10"/>
        <v>168550</v>
      </c>
      <c r="I26" s="170">
        <f t="shared" si="11"/>
        <v>491060</v>
      </c>
      <c r="J26" s="23">
        <f t="shared" si="12"/>
        <v>171920</v>
      </c>
      <c r="K26" s="23">
        <f t="shared" si="13"/>
        <v>175360</v>
      </c>
      <c r="L26" s="23">
        <f t="shared" si="13"/>
        <v>178870</v>
      </c>
      <c r="M26" s="170">
        <f t="shared" si="14"/>
        <v>526150</v>
      </c>
      <c r="N26" s="23">
        <f t="shared" si="15"/>
        <v>184240</v>
      </c>
      <c r="O26" s="23">
        <f t="shared" si="16"/>
        <v>189770</v>
      </c>
      <c r="P26" s="23">
        <f t="shared" si="16"/>
        <v>195460</v>
      </c>
      <c r="Q26" s="170">
        <f t="shared" si="17"/>
        <v>569470</v>
      </c>
      <c r="R26" s="171">
        <f t="shared" si="18"/>
        <v>2044830</v>
      </c>
    </row>
    <row r="27" spans="1:18" ht="14.25" x14ac:dyDescent="0.45">
      <c r="A27" s="178" t="s">
        <v>856</v>
      </c>
      <c r="B27" s="23">
        <v>7700</v>
      </c>
      <c r="C27" s="23">
        <f t="shared" si="7"/>
        <v>7780</v>
      </c>
      <c r="D27" s="23">
        <f t="shared" si="7"/>
        <v>7860</v>
      </c>
      <c r="E27" s="170">
        <f t="shared" si="8"/>
        <v>23340</v>
      </c>
      <c r="F27" s="23">
        <f t="shared" si="9"/>
        <v>8100</v>
      </c>
      <c r="G27" s="23">
        <f t="shared" si="10"/>
        <v>8340</v>
      </c>
      <c r="H27" s="23">
        <f t="shared" si="10"/>
        <v>8590</v>
      </c>
      <c r="I27" s="170">
        <f t="shared" si="11"/>
        <v>25030</v>
      </c>
      <c r="J27" s="23">
        <f t="shared" si="12"/>
        <v>8760</v>
      </c>
      <c r="K27" s="23">
        <f t="shared" si="13"/>
        <v>8940</v>
      </c>
      <c r="L27" s="23">
        <f t="shared" si="13"/>
        <v>9120</v>
      </c>
      <c r="M27" s="170">
        <f t="shared" si="14"/>
        <v>26820</v>
      </c>
      <c r="N27" s="23">
        <f t="shared" si="15"/>
        <v>9390</v>
      </c>
      <c r="O27" s="23">
        <f t="shared" si="16"/>
        <v>9670</v>
      </c>
      <c r="P27" s="23">
        <f t="shared" si="16"/>
        <v>9960</v>
      </c>
      <c r="Q27" s="170">
        <f t="shared" si="17"/>
        <v>29020</v>
      </c>
      <c r="R27" s="171">
        <f t="shared" si="18"/>
        <v>104210</v>
      </c>
    </row>
    <row r="28" spans="1:18" ht="14.25" x14ac:dyDescent="0.45">
      <c r="A28" s="178" t="s">
        <v>857</v>
      </c>
      <c r="B28" s="23">
        <v>9100</v>
      </c>
      <c r="C28" s="23">
        <f t="shared" si="7"/>
        <v>9190</v>
      </c>
      <c r="D28" s="23">
        <f t="shared" si="7"/>
        <v>9280</v>
      </c>
      <c r="E28" s="170">
        <f t="shared" si="8"/>
        <v>27570</v>
      </c>
      <c r="F28" s="23">
        <f t="shared" si="9"/>
        <v>9560</v>
      </c>
      <c r="G28" s="23">
        <f t="shared" si="10"/>
        <v>9850</v>
      </c>
      <c r="H28" s="23">
        <f t="shared" si="10"/>
        <v>10150</v>
      </c>
      <c r="I28" s="170">
        <f t="shared" si="11"/>
        <v>29560</v>
      </c>
      <c r="J28" s="23">
        <f t="shared" si="12"/>
        <v>10350</v>
      </c>
      <c r="K28" s="23">
        <f t="shared" si="13"/>
        <v>10560</v>
      </c>
      <c r="L28" s="23">
        <f t="shared" si="13"/>
        <v>10770</v>
      </c>
      <c r="M28" s="170">
        <f t="shared" si="14"/>
        <v>31680</v>
      </c>
      <c r="N28" s="23">
        <f t="shared" si="15"/>
        <v>11090</v>
      </c>
      <c r="O28" s="23">
        <f t="shared" si="16"/>
        <v>11420</v>
      </c>
      <c r="P28" s="23">
        <f t="shared" si="16"/>
        <v>11760</v>
      </c>
      <c r="Q28" s="170">
        <f t="shared" si="17"/>
        <v>34270</v>
      </c>
      <c r="R28" s="171">
        <f t="shared" si="18"/>
        <v>123080</v>
      </c>
    </row>
    <row r="29" spans="1:18" ht="14.25" x14ac:dyDescent="0.45">
      <c r="A29" s="178" t="s">
        <v>858</v>
      </c>
      <c r="B29" s="23">
        <v>3500</v>
      </c>
      <c r="C29" s="23">
        <f t="shared" si="7"/>
        <v>3540</v>
      </c>
      <c r="D29" s="23">
        <f t="shared" si="7"/>
        <v>3580</v>
      </c>
      <c r="E29" s="170">
        <f t="shared" si="8"/>
        <v>10620</v>
      </c>
      <c r="F29" s="23">
        <f t="shared" si="9"/>
        <v>3690</v>
      </c>
      <c r="G29" s="23">
        <f t="shared" si="10"/>
        <v>3800</v>
      </c>
      <c r="H29" s="23">
        <f t="shared" si="10"/>
        <v>3910</v>
      </c>
      <c r="I29" s="170">
        <f t="shared" si="11"/>
        <v>11400</v>
      </c>
      <c r="J29" s="23">
        <f t="shared" si="12"/>
        <v>3990</v>
      </c>
      <c r="K29" s="23">
        <f t="shared" si="13"/>
        <v>4070</v>
      </c>
      <c r="L29" s="23">
        <f t="shared" si="13"/>
        <v>4150</v>
      </c>
      <c r="M29" s="170">
        <f t="shared" si="14"/>
        <v>12210</v>
      </c>
      <c r="N29" s="23">
        <f t="shared" si="15"/>
        <v>4270</v>
      </c>
      <c r="O29" s="23">
        <f t="shared" si="16"/>
        <v>4400</v>
      </c>
      <c r="P29" s="23">
        <f t="shared" si="16"/>
        <v>4530</v>
      </c>
      <c r="Q29" s="170">
        <f t="shared" si="17"/>
        <v>13200</v>
      </c>
      <c r="R29" s="171">
        <f t="shared" si="18"/>
        <v>47430</v>
      </c>
    </row>
    <row r="30" spans="1:18" ht="14.25" x14ac:dyDescent="0.45">
      <c r="A30" s="178" t="s">
        <v>859</v>
      </c>
      <c r="B30" s="23">
        <v>6300</v>
      </c>
      <c r="C30" s="23">
        <f t="shared" si="7"/>
        <v>6360</v>
      </c>
      <c r="D30" s="23">
        <f t="shared" si="7"/>
        <v>6420</v>
      </c>
      <c r="E30" s="170">
        <f t="shared" si="8"/>
        <v>19080</v>
      </c>
      <c r="F30" s="23">
        <f t="shared" si="9"/>
        <v>6610</v>
      </c>
      <c r="G30" s="23">
        <f t="shared" si="10"/>
        <v>6810</v>
      </c>
      <c r="H30" s="23">
        <f t="shared" si="10"/>
        <v>7010</v>
      </c>
      <c r="I30" s="170">
        <f t="shared" si="11"/>
        <v>20430</v>
      </c>
      <c r="J30" s="23">
        <f t="shared" si="12"/>
        <v>7150</v>
      </c>
      <c r="K30" s="23">
        <f t="shared" si="13"/>
        <v>7290</v>
      </c>
      <c r="L30" s="23">
        <f t="shared" si="13"/>
        <v>7440</v>
      </c>
      <c r="M30" s="170">
        <f t="shared" si="14"/>
        <v>21880</v>
      </c>
      <c r="N30" s="23">
        <f t="shared" si="15"/>
        <v>7660</v>
      </c>
      <c r="O30" s="23">
        <f t="shared" si="16"/>
        <v>7890</v>
      </c>
      <c r="P30" s="23">
        <f t="shared" si="16"/>
        <v>8130</v>
      </c>
      <c r="Q30" s="170">
        <f t="shared" si="17"/>
        <v>23680</v>
      </c>
      <c r="R30" s="171">
        <f t="shared" si="18"/>
        <v>85070</v>
      </c>
    </row>
    <row r="31" spans="1:18" ht="14.25" x14ac:dyDescent="0.45">
      <c r="A31" s="178" t="s">
        <v>860</v>
      </c>
      <c r="B31" s="23">
        <v>2100</v>
      </c>
      <c r="C31" s="23">
        <f t="shared" si="7"/>
        <v>2120</v>
      </c>
      <c r="D31" s="23">
        <f t="shared" si="7"/>
        <v>2140</v>
      </c>
      <c r="E31" s="170">
        <f t="shared" si="8"/>
        <v>6360</v>
      </c>
      <c r="F31" s="23">
        <f t="shared" si="9"/>
        <v>2200</v>
      </c>
      <c r="G31" s="23">
        <f t="shared" si="10"/>
        <v>2270</v>
      </c>
      <c r="H31" s="23">
        <f t="shared" si="10"/>
        <v>2340</v>
      </c>
      <c r="I31" s="170">
        <f t="shared" si="11"/>
        <v>6810</v>
      </c>
      <c r="J31" s="23">
        <f t="shared" si="12"/>
        <v>2390</v>
      </c>
      <c r="K31" s="23">
        <f t="shared" si="13"/>
        <v>2440</v>
      </c>
      <c r="L31" s="23">
        <f t="shared" si="13"/>
        <v>2490</v>
      </c>
      <c r="M31" s="170">
        <f t="shared" si="14"/>
        <v>7320</v>
      </c>
      <c r="N31" s="23">
        <f t="shared" si="15"/>
        <v>2560</v>
      </c>
      <c r="O31" s="23">
        <f t="shared" si="16"/>
        <v>2640</v>
      </c>
      <c r="P31" s="23">
        <f t="shared" si="16"/>
        <v>2720</v>
      </c>
      <c r="Q31" s="170">
        <f t="shared" si="17"/>
        <v>7920</v>
      </c>
      <c r="R31" s="171">
        <f t="shared" si="18"/>
        <v>28410</v>
      </c>
    </row>
    <row r="32" spans="1:18" ht="14.25" x14ac:dyDescent="0.45">
      <c r="A32" s="178" t="s">
        <v>861</v>
      </c>
      <c r="B32" s="23">
        <v>1155</v>
      </c>
      <c r="C32" s="23">
        <f t="shared" si="7"/>
        <v>1170</v>
      </c>
      <c r="D32" s="23">
        <f t="shared" si="7"/>
        <v>1180</v>
      </c>
      <c r="E32" s="158">
        <f t="shared" si="8"/>
        <v>3505</v>
      </c>
      <c r="F32" s="23">
        <f t="shared" si="9"/>
        <v>1220</v>
      </c>
      <c r="G32" s="23">
        <f t="shared" si="10"/>
        <v>1260</v>
      </c>
      <c r="H32" s="23">
        <f t="shared" si="10"/>
        <v>1300</v>
      </c>
      <c r="I32" s="158">
        <f t="shared" si="11"/>
        <v>3780</v>
      </c>
      <c r="J32" s="23">
        <f t="shared" si="12"/>
        <v>1330</v>
      </c>
      <c r="K32" s="23">
        <f t="shared" si="13"/>
        <v>1360</v>
      </c>
      <c r="L32" s="23">
        <f t="shared" si="13"/>
        <v>1390</v>
      </c>
      <c r="M32" s="158">
        <f t="shared" si="14"/>
        <v>4080</v>
      </c>
      <c r="N32" s="23">
        <f t="shared" si="15"/>
        <v>1430</v>
      </c>
      <c r="O32" s="23">
        <f t="shared" si="16"/>
        <v>1470</v>
      </c>
      <c r="P32" s="23">
        <f t="shared" si="16"/>
        <v>1510</v>
      </c>
      <c r="Q32" s="158">
        <f t="shared" si="17"/>
        <v>4410</v>
      </c>
      <c r="R32" s="159">
        <f t="shared" si="18"/>
        <v>15775</v>
      </c>
    </row>
    <row r="33" spans="1:18" ht="14.65" thickBot="1" x14ac:dyDescent="0.5">
      <c r="A33" s="179" t="s">
        <v>862</v>
      </c>
      <c r="B33" s="173">
        <f t="shared" ref="B33:R33" si="19">SUM(B17:B32)</f>
        <v>364714</v>
      </c>
      <c r="C33" s="173">
        <f t="shared" si="19"/>
        <v>368370</v>
      </c>
      <c r="D33" s="173">
        <f t="shared" si="19"/>
        <v>372040</v>
      </c>
      <c r="E33" s="180">
        <f t="shared" si="19"/>
        <v>1105124</v>
      </c>
      <c r="F33" s="173">
        <f t="shared" si="19"/>
        <v>383190</v>
      </c>
      <c r="G33" s="173">
        <f t="shared" si="19"/>
        <v>394700</v>
      </c>
      <c r="H33" s="173">
        <f t="shared" si="19"/>
        <v>406550</v>
      </c>
      <c r="I33" s="180">
        <f t="shared" si="19"/>
        <v>1184440</v>
      </c>
      <c r="J33" s="173">
        <f t="shared" si="19"/>
        <v>414690</v>
      </c>
      <c r="K33" s="173">
        <f t="shared" si="19"/>
        <v>423000</v>
      </c>
      <c r="L33" s="173">
        <f t="shared" si="19"/>
        <v>431470</v>
      </c>
      <c r="M33" s="180">
        <f t="shared" si="19"/>
        <v>1269160</v>
      </c>
      <c r="N33" s="173">
        <f t="shared" si="19"/>
        <v>444380</v>
      </c>
      <c r="O33" s="173">
        <f t="shared" si="19"/>
        <v>457720</v>
      </c>
      <c r="P33" s="173">
        <f t="shared" si="19"/>
        <v>471440</v>
      </c>
      <c r="Q33" s="180">
        <f t="shared" si="19"/>
        <v>1373540</v>
      </c>
      <c r="R33" s="181">
        <f t="shared" si="19"/>
        <v>4932264</v>
      </c>
    </row>
    <row r="34" spans="1:18" ht="14.65" thickTop="1" x14ac:dyDescent="0.45">
      <c r="A34" s="182"/>
      <c r="B34" s="155"/>
      <c r="C34" s="155"/>
      <c r="D34" s="155"/>
      <c r="E34" s="183"/>
      <c r="F34" s="155"/>
      <c r="G34" s="155"/>
      <c r="H34" s="155"/>
      <c r="I34" s="183"/>
      <c r="J34" s="155"/>
      <c r="K34" s="155"/>
      <c r="L34" s="155"/>
      <c r="M34" s="183"/>
      <c r="N34" s="155"/>
      <c r="O34" s="155"/>
      <c r="P34" s="155"/>
      <c r="Q34" s="183"/>
      <c r="R34" s="184"/>
    </row>
    <row r="35" spans="1:18" ht="14.25" x14ac:dyDescent="0.45">
      <c r="A35" s="185" t="s">
        <v>863</v>
      </c>
      <c r="B35" s="186">
        <f t="shared" ref="B35:R35" si="20">B14-B33</f>
        <v>233086</v>
      </c>
      <c r="C35" s="186">
        <f t="shared" si="20"/>
        <v>235400</v>
      </c>
      <c r="D35" s="186">
        <f t="shared" si="20"/>
        <v>237770</v>
      </c>
      <c r="E35" s="187">
        <f t="shared" si="20"/>
        <v>706256</v>
      </c>
      <c r="F35" s="186">
        <f t="shared" si="20"/>
        <v>244910</v>
      </c>
      <c r="G35" s="186">
        <f t="shared" si="20"/>
        <v>252240</v>
      </c>
      <c r="H35" s="186">
        <f t="shared" si="20"/>
        <v>259800</v>
      </c>
      <c r="I35" s="187">
        <f t="shared" si="20"/>
        <v>756950</v>
      </c>
      <c r="J35" s="186">
        <f t="shared" si="20"/>
        <v>264990</v>
      </c>
      <c r="K35" s="186">
        <f t="shared" si="20"/>
        <v>270270</v>
      </c>
      <c r="L35" s="186">
        <f t="shared" si="20"/>
        <v>275670</v>
      </c>
      <c r="M35" s="187">
        <f t="shared" si="20"/>
        <v>810930</v>
      </c>
      <c r="N35" s="186">
        <f t="shared" si="20"/>
        <v>283980</v>
      </c>
      <c r="O35" s="186">
        <f t="shared" si="20"/>
        <v>292490</v>
      </c>
      <c r="P35" s="186">
        <f t="shared" si="20"/>
        <v>301290</v>
      </c>
      <c r="Q35" s="187">
        <f t="shared" si="20"/>
        <v>877760</v>
      </c>
      <c r="R35" s="188">
        <f t="shared" si="20"/>
        <v>3151896</v>
      </c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Q22"/>
  <sheetViews>
    <sheetView zoomScale="160" zoomScaleNormal="175" workbookViewId="0">
      <selection activeCell="C5" sqref="C5"/>
    </sheetView>
  </sheetViews>
  <sheetFormatPr defaultColWidth="8.86328125" defaultRowHeight="12.75" customHeight="1" x14ac:dyDescent="0.45"/>
  <cols>
    <col min="1" max="1" width="18.86328125" style="8" customWidth="1"/>
    <col min="2" max="2" width="20.1328125" style="8" customWidth="1"/>
    <col min="3" max="3" width="11.73046875" style="8" customWidth="1"/>
    <col min="4" max="4" width="8.73046875" style="8" customWidth="1"/>
    <col min="5" max="5" width="8.265625" style="8" customWidth="1"/>
    <col min="6" max="6" width="8.86328125" style="8"/>
    <col min="7" max="7" width="10.59765625" style="8" customWidth="1"/>
    <col min="8" max="8" width="3.265625" style="8" customWidth="1"/>
    <col min="9" max="9" width="11.3984375" style="8" customWidth="1"/>
    <col min="10" max="10" width="8.86328125" style="8"/>
    <col min="11" max="11" width="10" style="8" customWidth="1"/>
    <col min="12" max="12" width="22.265625" style="8" customWidth="1"/>
    <col min="13" max="13" width="9.86328125" style="8" customWidth="1"/>
    <col min="14" max="14" width="8.59765625" style="8" customWidth="1"/>
    <col min="15" max="15" width="8.86328125" style="8"/>
    <col min="16" max="17" width="5" style="8" customWidth="1"/>
    <col min="18" max="16384" width="8.86328125" style="8"/>
  </cols>
  <sheetData>
    <row r="1" spans="1:17" ht="14.25" x14ac:dyDescent="0.45">
      <c r="A1" s="137" t="s">
        <v>864</v>
      </c>
      <c r="D1" s="134" t="s">
        <v>865</v>
      </c>
      <c r="G1" s="138" t="s">
        <v>866</v>
      </c>
      <c r="H1" s="138" t="s">
        <v>867</v>
      </c>
      <c r="I1" s="138" t="s">
        <v>868</v>
      </c>
      <c r="L1" s="139" t="s">
        <v>869</v>
      </c>
    </row>
    <row r="2" spans="1:17" ht="14.25" x14ac:dyDescent="0.45">
      <c r="A2" s="8" t="s">
        <v>870</v>
      </c>
      <c r="D2" s="8" t="s">
        <v>871</v>
      </c>
      <c r="E2" s="8" t="s">
        <v>872</v>
      </c>
      <c r="G2" s="8" t="s">
        <v>873</v>
      </c>
      <c r="H2" s="8" t="s">
        <v>874</v>
      </c>
      <c r="I2" s="8" t="s">
        <v>875</v>
      </c>
      <c r="L2" s="140" t="s">
        <v>876</v>
      </c>
      <c r="M2" s="140"/>
      <c r="N2" s="140"/>
      <c r="P2" s="8" t="str">
        <f>MID(D2,3,4)</f>
        <v>0y19</v>
      </c>
      <c r="Q2" s="8" t="str">
        <f>LEFT(D2,4)</f>
        <v>8k0y</v>
      </c>
    </row>
    <row r="3" spans="1:17" ht="14.25" x14ac:dyDescent="0.45">
      <c r="A3" s="8" t="s">
        <v>877</v>
      </c>
      <c r="D3" s="8" t="s">
        <v>878</v>
      </c>
      <c r="G3" s="8" t="s">
        <v>879</v>
      </c>
      <c r="I3" s="8" t="s">
        <v>880</v>
      </c>
      <c r="L3" s="140" t="s">
        <v>881</v>
      </c>
      <c r="M3" s="140"/>
      <c r="N3" s="140"/>
    </row>
    <row r="4" spans="1:17" ht="14.25" x14ac:dyDescent="0.45">
      <c r="A4" s="8" t="s">
        <v>882</v>
      </c>
      <c r="D4" s="8" t="s">
        <v>883</v>
      </c>
      <c r="G4" s="8" t="s">
        <v>884</v>
      </c>
      <c r="H4" s="8" t="s">
        <v>38</v>
      </c>
      <c r="I4" s="8" t="s">
        <v>885</v>
      </c>
      <c r="L4" s="140" t="s">
        <v>886</v>
      </c>
      <c r="M4" s="140"/>
      <c r="N4" s="140"/>
    </row>
    <row r="5" spans="1:17" ht="14.25" x14ac:dyDescent="0.45">
      <c r="A5" s="8" t="s">
        <v>887</v>
      </c>
      <c r="D5" s="8" t="s">
        <v>888</v>
      </c>
      <c r="G5" s="8" t="s">
        <v>889</v>
      </c>
      <c r="H5" s="8" t="s">
        <v>53</v>
      </c>
      <c r="I5" s="8" t="s">
        <v>890</v>
      </c>
      <c r="L5" s="140" t="s">
        <v>891</v>
      </c>
      <c r="M5" s="140"/>
      <c r="N5" s="140"/>
    </row>
    <row r="6" spans="1:17" ht="14.25" x14ac:dyDescent="0.45">
      <c r="A6" s="8" t="s">
        <v>892</v>
      </c>
      <c r="D6" s="8" t="s">
        <v>893</v>
      </c>
      <c r="G6" s="8" t="s">
        <v>894</v>
      </c>
      <c r="H6" s="8" t="s">
        <v>874</v>
      </c>
      <c r="I6" s="8" t="s">
        <v>895</v>
      </c>
      <c r="L6" s="140" t="s">
        <v>896</v>
      </c>
      <c r="M6" s="140"/>
      <c r="N6" s="140"/>
    </row>
    <row r="7" spans="1:17" ht="14.25" x14ac:dyDescent="0.45">
      <c r="A7" s="8" t="s">
        <v>897</v>
      </c>
      <c r="D7" s="8" t="s">
        <v>898</v>
      </c>
      <c r="G7" s="8" t="s">
        <v>884</v>
      </c>
      <c r="I7" s="8" t="s">
        <v>899</v>
      </c>
      <c r="L7" s="140" t="s">
        <v>900</v>
      </c>
      <c r="M7" s="140"/>
      <c r="N7" s="140"/>
    </row>
    <row r="8" spans="1:17" ht="14.25" x14ac:dyDescent="0.45">
      <c r="A8" s="8" t="s">
        <v>901</v>
      </c>
      <c r="D8" s="8" t="s">
        <v>902</v>
      </c>
      <c r="G8" s="8" t="s">
        <v>903</v>
      </c>
      <c r="H8" s="8" t="s">
        <v>38</v>
      </c>
      <c r="I8" s="8" t="s">
        <v>904</v>
      </c>
      <c r="L8" s="140" t="s">
        <v>905</v>
      </c>
      <c r="M8" s="140"/>
      <c r="N8" s="140"/>
    </row>
    <row r="9" spans="1:17" ht="14.25" x14ac:dyDescent="0.45">
      <c r="A9" s="8" t="s">
        <v>906</v>
      </c>
      <c r="D9" s="8" t="s">
        <v>907</v>
      </c>
      <c r="G9" s="8" t="s">
        <v>908</v>
      </c>
      <c r="I9" s="8" t="s">
        <v>909</v>
      </c>
      <c r="L9" s="140" t="s">
        <v>910</v>
      </c>
      <c r="M9" s="140"/>
      <c r="N9" s="140"/>
    </row>
    <row r="10" spans="1:17" ht="14.25" x14ac:dyDescent="0.45">
      <c r="A10" s="8" t="s">
        <v>911</v>
      </c>
      <c r="D10" s="8" t="s">
        <v>912</v>
      </c>
      <c r="G10" s="8" t="s">
        <v>913</v>
      </c>
      <c r="I10" s="8" t="s">
        <v>914</v>
      </c>
      <c r="L10" s="140" t="s">
        <v>915</v>
      </c>
      <c r="M10" s="140"/>
      <c r="N10" s="140"/>
    </row>
    <row r="11" spans="1:17" ht="14.25" x14ac:dyDescent="0.45">
      <c r="A11" s="8" t="s">
        <v>916</v>
      </c>
      <c r="D11" s="8" t="s">
        <v>917</v>
      </c>
      <c r="G11" s="8" t="s">
        <v>918</v>
      </c>
      <c r="I11" s="8" t="s">
        <v>919</v>
      </c>
      <c r="L11" s="140" t="s">
        <v>891</v>
      </c>
      <c r="M11" s="140"/>
      <c r="N11" s="140"/>
    </row>
    <row r="12" spans="1:17" ht="14.25" x14ac:dyDescent="0.45">
      <c r="A12" s="8" t="s">
        <v>920</v>
      </c>
      <c r="D12" s="8" t="s">
        <v>921</v>
      </c>
      <c r="G12" s="8" t="s">
        <v>922</v>
      </c>
      <c r="H12" s="8" t="s">
        <v>923</v>
      </c>
      <c r="I12" s="8" t="s">
        <v>924</v>
      </c>
      <c r="L12" s="140" t="s">
        <v>925</v>
      </c>
      <c r="M12" s="140"/>
      <c r="N12" s="140"/>
    </row>
    <row r="13" spans="1:17" ht="14.25" x14ac:dyDescent="0.45">
      <c r="A13" s="8" t="s">
        <v>926</v>
      </c>
      <c r="D13" s="8" t="s">
        <v>927</v>
      </c>
      <c r="G13" s="8" t="s">
        <v>928</v>
      </c>
      <c r="I13" s="8" t="s">
        <v>929</v>
      </c>
      <c r="L13" s="140" t="s">
        <v>930</v>
      </c>
      <c r="M13" s="140"/>
      <c r="N13" s="140"/>
    </row>
    <row r="14" spans="1:17" ht="14.25" x14ac:dyDescent="0.45">
      <c r="A14" s="8" t="s">
        <v>931</v>
      </c>
      <c r="D14" s="8" t="s">
        <v>932</v>
      </c>
      <c r="G14" s="8" t="s">
        <v>933</v>
      </c>
      <c r="H14" s="8" t="s">
        <v>38</v>
      </c>
      <c r="I14" s="8" t="s">
        <v>934</v>
      </c>
      <c r="N14" s="140"/>
    </row>
    <row r="15" spans="1:17" ht="14.25" x14ac:dyDescent="0.45">
      <c r="A15" s="8" t="s">
        <v>935</v>
      </c>
      <c r="D15" s="8" t="s">
        <v>936</v>
      </c>
      <c r="G15" s="8" t="s">
        <v>937</v>
      </c>
      <c r="I15" s="8" t="s">
        <v>938</v>
      </c>
      <c r="N15" s="140"/>
    </row>
    <row r="16" spans="1:17" ht="14.25" x14ac:dyDescent="0.45">
      <c r="A16" s="8" t="s">
        <v>939</v>
      </c>
      <c r="D16" s="8" t="s">
        <v>940</v>
      </c>
      <c r="G16" s="8" t="s">
        <v>941</v>
      </c>
      <c r="H16" s="8" t="s">
        <v>874</v>
      </c>
      <c r="I16" s="8" t="s">
        <v>942</v>
      </c>
      <c r="N16" s="140"/>
    </row>
    <row r="17" spans="1:14" ht="14.25" x14ac:dyDescent="0.45">
      <c r="A17" s="8" t="s">
        <v>943</v>
      </c>
      <c r="D17" s="8" t="s">
        <v>944</v>
      </c>
      <c r="G17" s="8" t="s">
        <v>945</v>
      </c>
      <c r="H17" s="8" t="s">
        <v>946</v>
      </c>
      <c r="I17" s="8" t="s">
        <v>947</v>
      </c>
      <c r="N17" s="140"/>
    </row>
    <row r="18" spans="1:14" ht="14.25" x14ac:dyDescent="0.45">
      <c r="A18" s="8" t="s">
        <v>948</v>
      </c>
      <c r="D18" s="8" t="s">
        <v>949</v>
      </c>
      <c r="G18" s="8" t="s">
        <v>950</v>
      </c>
      <c r="I18" s="8" t="s">
        <v>951</v>
      </c>
      <c r="N18" s="140"/>
    </row>
    <row r="19" spans="1:14" ht="14.25" x14ac:dyDescent="0.45">
      <c r="A19" s="8" t="s">
        <v>952</v>
      </c>
      <c r="D19" s="8" t="s">
        <v>953</v>
      </c>
      <c r="G19" s="8" t="s">
        <v>954</v>
      </c>
      <c r="H19" s="8" t="s">
        <v>53</v>
      </c>
      <c r="I19" s="8" t="s">
        <v>955</v>
      </c>
      <c r="N19" s="140"/>
    </row>
    <row r="20" spans="1:14" ht="14.25" x14ac:dyDescent="0.45">
      <c r="A20" s="8" t="s">
        <v>956</v>
      </c>
      <c r="D20" s="8" t="s">
        <v>957</v>
      </c>
      <c r="G20" s="8" t="s">
        <v>958</v>
      </c>
      <c r="I20" s="8" t="s">
        <v>959</v>
      </c>
      <c r="N20" s="140"/>
    </row>
    <row r="21" spans="1:14" ht="14.25" x14ac:dyDescent="0.45">
      <c r="D21" s="8" t="s">
        <v>960</v>
      </c>
      <c r="N21" s="140"/>
    </row>
    <row r="22" spans="1:14" ht="14.25" x14ac:dyDescent="0.45">
      <c r="D22" s="8" t="s">
        <v>961</v>
      </c>
      <c r="N22" s="140"/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Y29"/>
  <sheetViews>
    <sheetView zoomScale="160" zoomScaleNormal="160" workbookViewId="0">
      <selection activeCell="A2" sqref="A2"/>
    </sheetView>
  </sheetViews>
  <sheetFormatPr defaultColWidth="8.86328125" defaultRowHeight="14.25" x14ac:dyDescent="0.45"/>
  <cols>
    <col min="1" max="1" width="12.86328125" style="8" customWidth="1"/>
    <col min="2" max="7" width="8.86328125" style="8" customWidth="1"/>
    <col min="8" max="9" width="8.86328125" style="8"/>
    <col min="10" max="10" width="4.86328125" style="8" customWidth="1"/>
    <col min="11" max="15" width="5.3984375" style="8" bestFit="1" customWidth="1"/>
    <col min="16" max="16" width="6.59765625" style="8" customWidth="1"/>
    <col min="17" max="17" width="6" style="8" customWidth="1"/>
    <col min="18" max="22" width="5.3984375" style="8" bestFit="1" customWidth="1"/>
    <col min="23" max="23" width="7.3984375" style="8" customWidth="1"/>
    <col min="24" max="24" width="10.1328125" style="8" customWidth="1"/>
    <col min="25" max="25" width="17.1328125" style="8" customWidth="1"/>
    <col min="26" max="16384" width="8.86328125" style="8"/>
  </cols>
  <sheetData>
    <row r="1" spans="1:25" ht="28.5" x14ac:dyDescent="0.45">
      <c r="B1" s="200" t="s">
        <v>962</v>
      </c>
      <c r="C1" s="200" t="s">
        <v>1048</v>
      </c>
      <c r="D1" s="200" t="s">
        <v>1049</v>
      </c>
      <c r="E1" s="200" t="s">
        <v>1050</v>
      </c>
      <c r="F1" s="200" t="s">
        <v>1051</v>
      </c>
      <c r="G1" s="200" t="s">
        <v>966</v>
      </c>
      <c r="J1" s="17"/>
      <c r="K1" s="18" t="s">
        <v>13</v>
      </c>
      <c r="L1" s="18" t="s">
        <v>14</v>
      </c>
      <c r="M1" s="18" t="s">
        <v>15</v>
      </c>
      <c r="N1" s="18" t="s">
        <v>16</v>
      </c>
      <c r="O1" s="18" t="s">
        <v>17</v>
      </c>
      <c r="P1" s="17"/>
      <c r="Q1" s="17"/>
      <c r="R1" s="18" t="s">
        <v>13</v>
      </c>
      <c r="S1" s="18" t="s">
        <v>14</v>
      </c>
      <c r="T1" s="18" t="s">
        <v>15</v>
      </c>
      <c r="U1" s="18" t="s">
        <v>16</v>
      </c>
      <c r="V1" s="18" t="s">
        <v>17</v>
      </c>
      <c r="X1" s="201" t="s">
        <v>1052</v>
      </c>
      <c r="Y1" s="202" t="s">
        <v>1053</v>
      </c>
    </row>
    <row r="2" spans="1:25" x14ac:dyDescent="0.45">
      <c r="A2" s="144" t="s">
        <v>1054</v>
      </c>
      <c r="B2" s="8">
        <v>67</v>
      </c>
      <c r="C2" s="8">
        <v>89</v>
      </c>
      <c r="D2" s="8">
        <v>99</v>
      </c>
      <c r="E2" s="8">
        <v>123</v>
      </c>
      <c r="F2" s="8">
        <v>145</v>
      </c>
      <c r="J2" s="17" t="s">
        <v>24</v>
      </c>
      <c r="K2" s="23">
        <v>33</v>
      </c>
      <c r="L2" s="23">
        <v>40</v>
      </c>
      <c r="M2" s="23">
        <v>37</v>
      </c>
      <c r="N2" s="23">
        <v>48</v>
      </c>
      <c r="O2" s="23">
        <v>48</v>
      </c>
      <c r="P2" s="23"/>
      <c r="Q2" s="27" t="s">
        <v>25</v>
      </c>
      <c r="R2" s="23">
        <v>45</v>
      </c>
      <c r="S2" s="23">
        <v>47</v>
      </c>
      <c r="T2" s="23">
        <v>35</v>
      </c>
      <c r="U2" s="23">
        <v>49</v>
      </c>
      <c r="V2" s="23">
        <v>37</v>
      </c>
      <c r="X2" s="8">
        <v>1</v>
      </c>
      <c r="Y2" s="203">
        <v>0.19375000000000001</v>
      </c>
    </row>
    <row r="3" spans="1:25" x14ac:dyDescent="0.45">
      <c r="B3" s="204"/>
      <c r="J3" s="17" t="s">
        <v>30</v>
      </c>
      <c r="K3" s="23">
        <v>35</v>
      </c>
      <c r="L3" s="23">
        <v>38</v>
      </c>
      <c r="M3" s="23">
        <v>36</v>
      </c>
      <c r="N3" s="23">
        <v>48</v>
      </c>
      <c r="O3" s="23">
        <v>41</v>
      </c>
      <c r="P3" s="23"/>
      <c r="Q3" s="27" t="s">
        <v>31</v>
      </c>
      <c r="R3" s="23">
        <v>39</v>
      </c>
      <c r="S3" s="23">
        <v>35</v>
      </c>
      <c r="T3" s="23">
        <v>45</v>
      </c>
      <c r="U3" s="23">
        <v>34</v>
      </c>
      <c r="V3" s="23">
        <v>37</v>
      </c>
      <c r="X3" s="8">
        <v>2</v>
      </c>
      <c r="Y3" s="203">
        <v>0.16388888888888889</v>
      </c>
    </row>
    <row r="4" spans="1:25" x14ac:dyDescent="0.45">
      <c r="A4" s="144" t="s">
        <v>1055</v>
      </c>
      <c r="B4" s="23">
        <v>4567</v>
      </c>
      <c r="J4" s="17" t="s">
        <v>34</v>
      </c>
      <c r="K4" s="23">
        <v>49</v>
      </c>
      <c r="L4" s="23">
        <v>36</v>
      </c>
      <c r="M4" s="23">
        <v>40</v>
      </c>
      <c r="N4" s="23">
        <v>35</v>
      </c>
      <c r="O4" s="23">
        <v>44</v>
      </c>
      <c r="P4" s="23"/>
      <c r="Q4" s="27" t="s">
        <v>35</v>
      </c>
      <c r="R4" s="23">
        <v>30</v>
      </c>
      <c r="S4" s="23">
        <v>45</v>
      </c>
      <c r="T4" s="23">
        <v>43</v>
      </c>
      <c r="U4" s="23">
        <v>46</v>
      </c>
      <c r="V4" s="23">
        <v>30</v>
      </c>
      <c r="X4" s="8">
        <v>3</v>
      </c>
      <c r="Y4" s="203">
        <v>9.7222222222222196E-2</v>
      </c>
    </row>
    <row r="5" spans="1:25" x14ac:dyDescent="0.45">
      <c r="A5" s="144" t="s">
        <v>1056</v>
      </c>
      <c r="B5" s="23">
        <v>5634</v>
      </c>
      <c r="J5" s="17" t="s">
        <v>39</v>
      </c>
      <c r="K5" s="23">
        <v>35</v>
      </c>
      <c r="L5" s="23">
        <v>46</v>
      </c>
      <c r="M5" s="23">
        <v>44</v>
      </c>
      <c r="N5" s="23">
        <v>48</v>
      </c>
      <c r="O5" s="23">
        <v>47</v>
      </c>
      <c r="P5" s="23"/>
      <c r="Q5" s="27" t="s">
        <v>40</v>
      </c>
      <c r="R5" s="23">
        <v>46</v>
      </c>
      <c r="S5" s="23">
        <v>40</v>
      </c>
      <c r="T5" s="23">
        <v>45</v>
      </c>
      <c r="U5" s="23">
        <v>45</v>
      </c>
      <c r="V5" s="23">
        <v>37</v>
      </c>
      <c r="X5" s="8">
        <v>4</v>
      </c>
      <c r="Y5" s="203">
        <v>8.8888888888888906E-2</v>
      </c>
    </row>
    <row r="6" spans="1:25" x14ac:dyDescent="0.45">
      <c r="A6" s="144" t="s">
        <v>1057</v>
      </c>
      <c r="B6" s="23">
        <v>6549</v>
      </c>
      <c r="C6" s="165"/>
      <c r="J6" s="17" t="s">
        <v>43</v>
      </c>
      <c r="K6" s="23">
        <v>31</v>
      </c>
      <c r="L6" s="23">
        <v>49</v>
      </c>
      <c r="M6" s="23">
        <v>43</v>
      </c>
      <c r="N6" s="23">
        <v>42</v>
      </c>
      <c r="O6" s="23">
        <v>34</v>
      </c>
      <c r="P6" s="23"/>
      <c r="Q6" s="27" t="s">
        <v>44</v>
      </c>
      <c r="R6" s="23">
        <v>38</v>
      </c>
      <c r="S6" s="23">
        <v>39</v>
      </c>
      <c r="T6" s="23">
        <v>42</v>
      </c>
      <c r="U6" s="23">
        <v>40</v>
      </c>
      <c r="V6" s="23">
        <v>43</v>
      </c>
      <c r="X6" s="8">
        <v>5</v>
      </c>
      <c r="Y6" s="203">
        <v>7.1527777777777801E-2</v>
      </c>
    </row>
    <row r="7" spans="1:25" x14ac:dyDescent="0.45">
      <c r="A7" s="144" t="s">
        <v>1058</v>
      </c>
      <c r="B7" s="23">
        <v>7021</v>
      </c>
      <c r="J7" s="17" t="s">
        <v>48</v>
      </c>
      <c r="K7" s="23">
        <v>43</v>
      </c>
      <c r="L7" s="23">
        <v>38</v>
      </c>
      <c r="M7" s="23">
        <v>44</v>
      </c>
      <c r="N7" s="23">
        <v>44</v>
      </c>
      <c r="O7" s="23">
        <v>39</v>
      </c>
      <c r="P7" s="23"/>
      <c r="Q7" s="27" t="s">
        <v>49</v>
      </c>
      <c r="R7" s="23">
        <v>30</v>
      </c>
      <c r="S7" s="23">
        <v>47</v>
      </c>
      <c r="T7" s="23">
        <v>46</v>
      </c>
      <c r="U7" s="23">
        <v>42</v>
      </c>
      <c r="V7" s="23">
        <v>34</v>
      </c>
      <c r="X7" s="8">
        <v>6</v>
      </c>
      <c r="Y7" s="203">
        <v>0.29305555555555557</v>
      </c>
    </row>
    <row r="8" spans="1:25" x14ac:dyDescent="0.45">
      <c r="B8" s="165"/>
      <c r="K8" s="165"/>
      <c r="L8" s="165"/>
      <c r="M8" s="165"/>
      <c r="N8" s="165"/>
      <c r="O8" s="165"/>
      <c r="R8" s="165"/>
      <c r="S8" s="165"/>
      <c r="T8" s="165"/>
      <c r="U8" s="165"/>
      <c r="V8" s="165"/>
      <c r="X8" s="8">
        <v>7</v>
      </c>
      <c r="Y8" s="203">
        <v>0.24305555555555555</v>
      </c>
    </row>
    <row r="9" spans="1:25" x14ac:dyDescent="0.45">
      <c r="X9" s="21" t="s">
        <v>966</v>
      </c>
      <c r="Y9" s="205"/>
    </row>
    <row r="10" spans="1:25" x14ac:dyDescent="0.45">
      <c r="X10" s="21" t="s">
        <v>967</v>
      </c>
      <c r="Y10" s="205"/>
    </row>
    <row r="11" spans="1:25" x14ac:dyDescent="0.45">
      <c r="B11" s="200" t="s">
        <v>24</v>
      </c>
      <c r="C11" s="200" t="s">
        <v>30</v>
      </c>
      <c r="D11" s="200" t="s">
        <v>34</v>
      </c>
      <c r="E11" s="200" t="s">
        <v>39</v>
      </c>
      <c r="F11" s="200" t="s">
        <v>43</v>
      </c>
      <c r="G11" s="200" t="s">
        <v>48</v>
      </c>
    </row>
    <row r="12" spans="1:25" x14ac:dyDescent="0.45">
      <c r="A12" s="144" t="s">
        <v>1059</v>
      </c>
      <c r="B12" s="8">
        <v>11</v>
      </c>
      <c r="C12" s="8">
        <v>19</v>
      </c>
      <c r="D12" s="8">
        <v>12</v>
      </c>
      <c r="E12" s="8">
        <v>13</v>
      </c>
      <c r="F12" s="8">
        <v>15</v>
      </c>
      <c r="G12" s="8">
        <v>22</v>
      </c>
    </row>
    <row r="13" spans="1:25" x14ac:dyDescent="0.45">
      <c r="A13" s="144" t="s">
        <v>1060</v>
      </c>
      <c r="B13" s="8">
        <v>6</v>
      </c>
      <c r="C13" s="8">
        <v>8</v>
      </c>
      <c r="D13" s="8">
        <v>7</v>
      </c>
      <c r="E13" s="8">
        <v>10</v>
      </c>
      <c r="F13" s="8">
        <v>9</v>
      </c>
      <c r="G13" s="8">
        <v>12</v>
      </c>
    </row>
    <row r="14" spans="1:25" x14ac:dyDescent="0.45">
      <c r="A14" s="144" t="s">
        <v>1061</v>
      </c>
      <c r="B14" s="8">
        <v>10</v>
      </c>
      <c r="C14" s="8">
        <v>12</v>
      </c>
      <c r="D14" s="8">
        <v>11</v>
      </c>
      <c r="E14" s="8">
        <v>12</v>
      </c>
      <c r="F14" s="8">
        <v>14</v>
      </c>
      <c r="G14" s="8">
        <v>18</v>
      </c>
    </row>
    <row r="15" spans="1:25" x14ac:dyDescent="0.45">
      <c r="A15" s="144" t="s">
        <v>1062</v>
      </c>
      <c r="B15" s="8">
        <v>4</v>
      </c>
      <c r="C15" s="8">
        <v>6</v>
      </c>
      <c r="D15" s="8">
        <v>5</v>
      </c>
      <c r="E15" s="8">
        <v>8</v>
      </c>
      <c r="F15" s="8">
        <v>6</v>
      </c>
      <c r="G15" s="8">
        <v>9</v>
      </c>
    </row>
    <row r="26" spans="1:1" x14ac:dyDescent="0.45">
      <c r="A26" s="8" t="s">
        <v>1063</v>
      </c>
    </row>
    <row r="27" spans="1:1" x14ac:dyDescent="0.45">
      <c r="A27" s="8" t="s">
        <v>1064</v>
      </c>
    </row>
    <row r="28" spans="1:1" x14ac:dyDescent="0.45">
      <c r="A28" s="8" t="s">
        <v>1065</v>
      </c>
    </row>
    <row r="29" spans="1:1" x14ac:dyDescent="0.45">
      <c r="A29" s="8" t="s">
        <v>1066</v>
      </c>
    </row>
  </sheetData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</sheetPr>
  <dimension ref="A1:R23"/>
  <sheetViews>
    <sheetView zoomScale="220" zoomScaleNormal="220" workbookViewId="0">
      <selection activeCell="A2" sqref="A2"/>
    </sheetView>
  </sheetViews>
  <sheetFormatPr defaultColWidth="8.86328125" defaultRowHeight="12.75" customHeight="1" x14ac:dyDescent="0.45"/>
  <cols>
    <col min="1" max="1" width="7" style="16" customWidth="1"/>
    <col min="2" max="2" width="9.73046875" style="16" customWidth="1"/>
    <col min="3" max="3" width="10.265625" style="16" customWidth="1"/>
    <col min="4" max="4" width="12.1328125" style="16" customWidth="1"/>
    <col min="5" max="5" width="4.73046875" style="16" customWidth="1"/>
    <col min="6" max="11" width="9.59765625" style="16" customWidth="1"/>
    <col min="13" max="14" width="11.1328125" style="16" bestFit="1" customWidth="1"/>
    <col min="15" max="15" width="39.59765625" style="16" customWidth="1"/>
    <col min="16" max="16" width="27.265625" style="16" customWidth="1"/>
    <col min="17" max="17" width="8.86328125" style="16"/>
    <col min="18" max="18" width="9.73046875" style="16" customWidth="1"/>
    <col min="19" max="16384" width="8.86328125" style="16"/>
  </cols>
  <sheetData>
    <row r="1" spans="1:18" ht="14.25" x14ac:dyDescent="0.4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M1" s="206" t="s">
        <v>2094</v>
      </c>
      <c r="N1" s="206" t="s">
        <v>2095</v>
      </c>
      <c r="O1" s="8"/>
      <c r="P1" s="135" t="s">
        <v>21</v>
      </c>
      <c r="Q1" s="8"/>
      <c r="R1" s="8" t="s">
        <v>22</v>
      </c>
    </row>
    <row r="2" spans="1:18" ht="14.25" x14ac:dyDescent="0.45">
      <c r="A2" s="8" t="s">
        <v>24</v>
      </c>
      <c r="B2" s="8" t="s">
        <v>962</v>
      </c>
      <c r="C2" s="8" t="s">
        <v>963</v>
      </c>
      <c r="D2" s="8" t="s">
        <v>964</v>
      </c>
      <c r="E2" s="8">
        <v>1</v>
      </c>
      <c r="F2" s="8"/>
      <c r="G2" s="8"/>
      <c r="H2" s="8"/>
      <c r="I2" s="8"/>
      <c r="J2" s="8"/>
      <c r="K2" s="8"/>
      <c r="M2" s="136">
        <v>43284</v>
      </c>
      <c r="N2" s="136">
        <v>43286</v>
      </c>
      <c r="O2" s="8"/>
      <c r="P2" s="135" t="s">
        <v>47</v>
      </c>
      <c r="Q2" s="8"/>
      <c r="R2" s="8" t="s">
        <v>29</v>
      </c>
    </row>
    <row r="3" spans="1:18" ht="14.25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M3" s="136">
        <v>43284</v>
      </c>
      <c r="N3" s="136">
        <v>43289</v>
      </c>
      <c r="O3" s="8"/>
      <c r="P3" s="135" t="s">
        <v>71</v>
      </c>
      <c r="Q3" s="8"/>
      <c r="R3" s="8" t="s">
        <v>28</v>
      </c>
    </row>
    <row r="4" spans="1:18" ht="14.25" x14ac:dyDescent="0.4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M4" s="136">
        <v>43286</v>
      </c>
      <c r="N4" s="136">
        <v>43291</v>
      </c>
      <c r="O4" s="8"/>
      <c r="P4" s="135" t="s">
        <v>82</v>
      </c>
      <c r="Q4" s="8"/>
      <c r="R4" s="8" t="s">
        <v>33</v>
      </c>
    </row>
    <row r="5" spans="1:18" ht="14.25" x14ac:dyDescent="0.4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M5" s="136">
        <v>43287</v>
      </c>
      <c r="N5" s="136">
        <v>43290</v>
      </c>
      <c r="O5" s="8"/>
      <c r="P5" s="135" t="s">
        <v>87</v>
      </c>
      <c r="Q5" s="8"/>
      <c r="R5" s="8"/>
    </row>
    <row r="6" spans="1:18" ht="14.25" x14ac:dyDescent="0.4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M6" s="136">
        <v>43288</v>
      </c>
      <c r="N6" s="136">
        <v>43292</v>
      </c>
      <c r="O6" s="8"/>
      <c r="P6" s="135" t="s">
        <v>144</v>
      </c>
      <c r="Q6" s="8"/>
      <c r="R6" s="8"/>
    </row>
    <row r="7" spans="1:18" ht="14.25" x14ac:dyDescent="0.4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M7" s="136">
        <v>43291</v>
      </c>
      <c r="N7" s="136">
        <v>43294</v>
      </c>
      <c r="O7" s="8"/>
      <c r="P7" s="135" t="s">
        <v>152</v>
      </c>
      <c r="Q7" s="8"/>
      <c r="R7" s="8"/>
    </row>
    <row r="8" spans="1:18" ht="14.25" x14ac:dyDescent="0.4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36">
        <v>43292</v>
      </c>
      <c r="N8" s="136">
        <v>43294</v>
      </c>
      <c r="O8" s="8"/>
      <c r="P8" s="135" t="s">
        <v>162</v>
      </c>
      <c r="Q8" s="8"/>
      <c r="R8" s="8"/>
    </row>
    <row r="9" spans="1:18" ht="14.25" x14ac:dyDescent="0.4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M9" s="136">
        <v>43293</v>
      </c>
      <c r="N9" s="136">
        <v>43298</v>
      </c>
      <c r="O9" s="8"/>
      <c r="P9" s="135" t="s">
        <v>182</v>
      </c>
      <c r="Q9" s="8"/>
      <c r="R9" s="8"/>
    </row>
    <row r="10" spans="1:18" ht="14.25" x14ac:dyDescent="0.4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M10" s="136">
        <v>43294</v>
      </c>
      <c r="N10" s="136">
        <v>43300</v>
      </c>
      <c r="O10" s="8"/>
      <c r="P10" s="135" t="s">
        <v>188</v>
      </c>
      <c r="Q10" s="8"/>
      <c r="R10" s="8"/>
    </row>
    <row r="11" spans="1:18" ht="14.25" x14ac:dyDescent="0.4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M11" s="136">
        <v>43295</v>
      </c>
      <c r="N11" s="136">
        <v>43299</v>
      </c>
      <c r="O11" s="8"/>
      <c r="P11" s="135" t="s">
        <v>221</v>
      </c>
      <c r="Q11" s="8"/>
      <c r="R11" s="8"/>
    </row>
    <row r="12" spans="1:18" ht="14.25" x14ac:dyDescent="0.4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M12" s="136">
        <v>43299</v>
      </c>
      <c r="N12" s="136">
        <v>43302</v>
      </c>
      <c r="O12" s="8"/>
      <c r="P12" s="135" t="s">
        <v>230</v>
      </c>
      <c r="Q12" s="8"/>
      <c r="R12" s="8"/>
    </row>
    <row r="13" spans="1:18" ht="14.25" x14ac:dyDescent="0.4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M13" s="8"/>
      <c r="N13" s="136"/>
      <c r="O13" s="8"/>
      <c r="P13" s="135" t="s">
        <v>371</v>
      </c>
      <c r="Q13" s="8"/>
      <c r="R13" s="8"/>
    </row>
    <row r="14" spans="1:18" ht="14.25" x14ac:dyDescent="0.4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M14" s="136"/>
      <c r="N14" s="136"/>
      <c r="O14" s="8"/>
      <c r="P14" s="135" t="s">
        <v>379</v>
      </c>
      <c r="Q14" s="8"/>
      <c r="R14" s="8"/>
    </row>
    <row r="15" spans="1:18" ht="14.25" x14ac:dyDescent="0.4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M15" s="8"/>
      <c r="N15" s="8"/>
      <c r="O15" s="8"/>
      <c r="P15" s="135" t="s">
        <v>428</v>
      </c>
      <c r="Q15" s="8"/>
      <c r="R15" s="8"/>
    </row>
    <row r="16" spans="1:18" ht="14.25" x14ac:dyDescent="0.4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M16" s="8"/>
      <c r="N16" s="8"/>
      <c r="O16" s="8"/>
      <c r="P16" s="135" t="s">
        <v>450</v>
      </c>
      <c r="Q16" s="8"/>
      <c r="R16" s="8"/>
    </row>
    <row r="17" spans="1:18" ht="14.25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M17" s="8"/>
      <c r="N17" s="8"/>
      <c r="O17" s="8"/>
      <c r="P17" s="135" t="s">
        <v>455</v>
      </c>
      <c r="Q17" s="8"/>
      <c r="R17" s="8"/>
    </row>
    <row r="18" spans="1:18" ht="14.25" x14ac:dyDescent="0.4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M18" s="8"/>
      <c r="N18" s="8"/>
      <c r="O18" s="8"/>
      <c r="P18" s="135" t="s">
        <v>498</v>
      </c>
      <c r="Q18" s="8"/>
      <c r="R18" s="8"/>
    </row>
    <row r="19" spans="1:18" ht="14.25" x14ac:dyDescent="0.4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M19" s="8"/>
      <c r="N19" s="8"/>
      <c r="O19" s="8"/>
      <c r="P19" s="135" t="s">
        <v>515</v>
      </c>
      <c r="Q19" s="8"/>
      <c r="R19" s="8"/>
    </row>
    <row r="20" spans="1:18" ht="14.25" x14ac:dyDescent="0.4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M20" s="8"/>
      <c r="N20" s="8"/>
      <c r="O20" s="8"/>
      <c r="P20" s="135" t="s">
        <v>599</v>
      </c>
      <c r="Q20" s="8"/>
      <c r="R20" s="8"/>
    </row>
    <row r="21" spans="1:18" ht="14.25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M21" s="8"/>
      <c r="N21" s="8"/>
      <c r="O21" s="8"/>
      <c r="P21" s="135" t="s">
        <v>670</v>
      </c>
      <c r="Q21" s="8"/>
      <c r="R21" s="8"/>
    </row>
    <row r="22" spans="1:18" ht="14.25" x14ac:dyDescent="0.4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  <c r="N22" s="8"/>
      <c r="O22" s="8"/>
      <c r="P22" s="135" t="s">
        <v>757</v>
      </c>
      <c r="Q22" s="8"/>
      <c r="R22" s="8"/>
    </row>
    <row r="23" spans="1:18" ht="14.25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  <c r="N23" s="8"/>
      <c r="O23" s="8"/>
      <c r="P23" s="135" t="s">
        <v>763</v>
      </c>
      <c r="Q23" s="8"/>
      <c r="R23" s="8"/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66"/>
  </sheetPr>
  <dimension ref="A1:K23"/>
  <sheetViews>
    <sheetView zoomScale="145" zoomScaleNormal="145" zoomScaleSheetLayoutView="145" workbookViewId="0">
      <selection activeCell="G13" sqref="G13"/>
    </sheetView>
  </sheetViews>
  <sheetFormatPr defaultColWidth="23.73046875" defaultRowHeight="14.25" x14ac:dyDescent="0.45"/>
  <cols>
    <col min="1" max="1" width="11.1328125" style="224" bestFit="1" customWidth="1"/>
    <col min="2" max="2" width="15.3984375" bestFit="1" customWidth="1"/>
    <col min="3" max="3" width="9.265625" customWidth="1"/>
    <col min="4" max="4" width="11.1328125" bestFit="1" customWidth="1"/>
    <col min="5" max="5" width="21.1328125" customWidth="1"/>
    <col min="6" max="6" width="13.265625" bestFit="1" customWidth="1"/>
    <col min="7" max="7" width="20.86328125" bestFit="1" customWidth="1"/>
    <col min="8" max="8" width="12.59765625" customWidth="1"/>
    <col min="9" max="9" width="16.86328125" customWidth="1"/>
    <col min="10" max="10" width="9.86328125" bestFit="1" customWidth="1"/>
    <col min="11" max="11" width="22.3984375" bestFit="1" customWidth="1"/>
  </cols>
  <sheetData>
    <row r="1" spans="1:11" x14ac:dyDescent="0.45">
      <c r="A1" s="223" t="s">
        <v>2097</v>
      </c>
      <c r="B1" s="220" t="s">
        <v>2098</v>
      </c>
      <c r="C1" s="202"/>
      <c r="D1" s="221" t="s">
        <v>2099</v>
      </c>
      <c r="E1" s="8"/>
      <c r="F1" s="8"/>
      <c r="G1" s="8"/>
      <c r="H1" s="8"/>
      <c r="I1" s="8"/>
      <c r="J1" s="220" t="s">
        <v>2100</v>
      </c>
      <c r="K1" s="220" t="s">
        <v>2101</v>
      </c>
    </row>
    <row r="2" spans="1:11" x14ac:dyDescent="0.45">
      <c r="A2" s="211">
        <v>43968</v>
      </c>
      <c r="B2" s="33"/>
      <c r="C2" s="211"/>
      <c r="D2" s="136">
        <v>43797</v>
      </c>
      <c r="E2" s="222">
        <f>WEEKDAY(D2)</f>
        <v>5</v>
      </c>
      <c r="F2" s="144" t="s">
        <v>2102</v>
      </c>
      <c r="G2" s="144" t="s">
        <v>2110</v>
      </c>
      <c r="H2" s="8"/>
      <c r="I2" s="8"/>
      <c r="J2" s="8">
        <v>1</v>
      </c>
      <c r="K2" s="212">
        <v>0.32291666666666669</v>
      </c>
    </row>
    <row r="3" spans="1:11" x14ac:dyDescent="0.45">
      <c r="A3" s="211">
        <v>43969</v>
      </c>
      <c r="B3" s="33"/>
      <c r="C3" s="213"/>
      <c r="D3" s="136">
        <v>43798</v>
      </c>
      <c r="E3" s="136"/>
      <c r="F3" s="144" t="s">
        <v>2103</v>
      </c>
      <c r="G3" s="144" t="s">
        <v>2111</v>
      </c>
      <c r="H3" s="8"/>
      <c r="I3" s="8"/>
      <c r="J3" s="8">
        <v>2</v>
      </c>
      <c r="K3" s="212">
        <v>0.33333333333333331</v>
      </c>
    </row>
    <row r="4" spans="1:11" x14ac:dyDescent="0.45">
      <c r="A4" s="211">
        <v>43970</v>
      </c>
      <c r="B4" s="33"/>
      <c r="C4" s="213"/>
      <c r="D4" s="136">
        <v>43824</v>
      </c>
      <c r="E4" s="136"/>
      <c r="F4" s="144" t="s">
        <v>2104</v>
      </c>
      <c r="G4" s="214"/>
      <c r="H4" s="8"/>
      <c r="I4" s="8"/>
      <c r="J4" s="8">
        <v>3</v>
      </c>
      <c r="K4" s="212">
        <v>0.22916666666666666</v>
      </c>
    </row>
    <row r="5" spans="1:11" x14ac:dyDescent="0.45">
      <c r="A5" s="211">
        <v>43971</v>
      </c>
      <c r="B5" s="33"/>
      <c r="C5" s="213"/>
      <c r="D5" s="136">
        <v>43825</v>
      </c>
      <c r="E5" s="136"/>
      <c r="F5" s="215"/>
      <c r="G5" s="144"/>
      <c r="H5" s="8"/>
      <c r="I5" s="8"/>
      <c r="J5" s="8">
        <v>4</v>
      </c>
      <c r="K5" s="212">
        <v>0.29166666666666669</v>
      </c>
    </row>
    <row r="6" spans="1:11" x14ac:dyDescent="0.45">
      <c r="A6" s="211">
        <v>43972</v>
      </c>
      <c r="B6" s="33"/>
      <c r="C6" s="213"/>
      <c r="D6" s="136">
        <v>43831</v>
      </c>
      <c r="E6" s="136"/>
      <c r="F6" s="215"/>
      <c r="G6" s="144"/>
      <c r="H6" s="8"/>
      <c r="I6" s="8"/>
      <c r="J6" s="21" t="s">
        <v>966</v>
      </c>
      <c r="K6" s="216"/>
    </row>
    <row r="7" spans="1:11" x14ac:dyDescent="0.45">
      <c r="A7" s="211">
        <v>43973</v>
      </c>
      <c r="B7" s="33"/>
      <c r="C7" s="213"/>
      <c r="D7" s="136">
        <v>43832</v>
      </c>
      <c r="E7" s="136"/>
      <c r="F7" s="215"/>
      <c r="G7" s="144"/>
      <c r="H7" s="8"/>
      <c r="I7" s="8"/>
      <c r="J7" s="21" t="s">
        <v>967</v>
      </c>
      <c r="K7" s="205"/>
    </row>
    <row r="8" spans="1:11" x14ac:dyDescent="0.45">
      <c r="A8" s="211">
        <v>43976</v>
      </c>
      <c r="B8" s="33"/>
      <c r="C8" s="213"/>
      <c r="D8" s="136">
        <v>43850</v>
      </c>
      <c r="E8" s="8"/>
      <c r="F8" s="215" t="s">
        <v>2105</v>
      </c>
      <c r="G8" s="217">
        <v>43785</v>
      </c>
      <c r="H8" s="8"/>
      <c r="I8" s="8"/>
      <c r="J8" s="8"/>
      <c r="K8" s="25"/>
    </row>
    <row r="9" spans="1:11" x14ac:dyDescent="0.45">
      <c r="A9" s="211">
        <v>43977</v>
      </c>
      <c r="B9" s="33"/>
      <c r="C9" s="213"/>
      <c r="D9" s="136">
        <f>D8+28</f>
        <v>43878</v>
      </c>
      <c r="E9" s="8"/>
      <c r="F9" s="215" t="s">
        <v>2106</v>
      </c>
      <c r="G9" s="217">
        <v>43868</v>
      </c>
      <c r="H9" s="8"/>
      <c r="I9" s="8"/>
      <c r="J9" s="8"/>
      <c r="K9" s="25"/>
    </row>
    <row r="10" spans="1:11" x14ac:dyDescent="0.45">
      <c r="A10" s="211">
        <v>43978</v>
      </c>
      <c r="B10" s="33"/>
      <c r="C10" s="213"/>
      <c r="D10" s="136">
        <v>43976</v>
      </c>
      <c r="E10" s="8"/>
      <c r="F10" s="144" t="s">
        <v>2107</v>
      </c>
      <c r="G10" s="8"/>
      <c r="H10" s="8"/>
      <c r="I10" s="8"/>
      <c r="J10" s="8"/>
      <c r="K10" s="25"/>
    </row>
    <row r="11" spans="1:11" x14ac:dyDescent="0.45">
      <c r="A11" s="211">
        <v>43979</v>
      </c>
      <c r="B11" s="33"/>
      <c r="C11" s="213"/>
      <c r="D11" s="136">
        <v>44015</v>
      </c>
      <c r="E11" s="136"/>
      <c r="F11" s="218"/>
      <c r="G11" s="8"/>
      <c r="H11" s="8"/>
      <c r="I11" s="8"/>
      <c r="J11" s="8"/>
      <c r="K11" s="25"/>
    </row>
    <row r="12" spans="1:11" x14ac:dyDescent="0.45">
      <c r="A12" s="211">
        <v>43980</v>
      </c>
      <c r="B12" s="33"/>
      <c r="C12" s="213"/>
      <c r="D12" s="136">
        <v>44016</v>
      </c>
      <c r="E12" s="8"/>
      <c r="F12" s="215" t="s">
        <v>2105</v>
      </c>
      <c r="G12" s="217">
        <v>43701</v>
      </c>
      <c r="H12" s="8"/>
      <c r="I12" s="8"/>
      <c r="J12" s="8"/>
      <c r="K12" s="25"/>
    </row>
    <row r="13" spans="1:11" x14ac:dyDescent="0.45">
      <c r="A13" s="211">
        <v>43983</v>
      </c>
      <c r="B13" s="33"/>
      <c r="C13" s="213"/>
      <c r="D13" s="136">
        <v>44081</v>
      </c>
      <c r="E13" s="8"/>
      <c r="F13" s="215" t="s">
        <v>2108</v>
      </c>
      <c r="G13" s="144">
        <v>45</v>
      </c>
      <c r="H13" s="8"/>
      <c r="I13" s="8"/>
      <c r="J13" s="8"/>
      <c r="K13" s="25"/>
    </row>
    <row r="14" spans="1:11" x14ac:dyDescent="0.45">
      <c r="A14" s="211">
        <v>43984</v>
      </c>
      <c r="B14" s="219"/>
      <c r="C14" s="213"/>
      <c r="D14" s="136">
        <v>44161</v>
      </c>
      <c r="E14" s="8"/>
      <c r="F14" s="218"/>
      <c r="G14" s="217"/>
      <c r="H14" s="8"/>
      <c r="I14" s="8"/>
      <c r="J14" s="8"/>
      <c r="K14" s="25"/>
    </row>
    <row r="15" spans="1:11" x14ac:dyDescent="0.45">
      <c r="A15" s="211">
        <v>43985</v>
      </c>
      <c r="B15" s="219"/>
      <c r="C15" s="213"/>
      <c r="D15" s="136">
        <v>44162</v>
      </c>
      <c r="E15" s="8"/>
      <c r="F15" s="218"/>
      <c r="G15" s="8"/>
      <c r="H15" s="8"/>
      <c r="I15" s="8"/>
      <c r="J15" s="8"/>
      <c r="K15" s="25"/>
    </row>
    <row r="16" spans="1:11" x14ac:dyDescent="0.45">
      <c r="A16" s="211">
        <v>43986</v>
      </c>
      <c r="D16" s="224">
        <v>44189</v>
      </c>
    </row>
    <row r="17" spans="1:4" x14ac:dyDescent="0.45">
      <c r="A17" s="211">
        <v>43987</v>
      </c>
      <c r="D17" s="224">
        <v>44190</v>
      </c>
    </row>
    <row r="18" spans="1:4" x14ac:dyDescent="0.45">
      <c r="A18" s="211">
        <v>43990</v>
      </c>
    </row>
    <row r="19" spans="1:4" x14ac:dyDescent="0.45">
      <c r="A19" s="211">
        <v>43991</v>
      </c>
    </row>
    <row r="20" spans="1:4" x14ac:dyDescent="0.45">
      <c r="A20" s="211">
        <v>43992</v>
      </c>
    </row>
    <row r="21" spans="1:4" x14ac:dyDescent="0.45">
      <c r="A21" s="211">
        <v>43993</v>
      </c>
    </row>
    <row r="22" spans="1:4" x14ac:dyDescent="0.45">
      <c r="A22" s="211">
        <v>43994</v>
      </c>
    </row>
    <row r="23" spans="1:4" x14ac:dyDescent="0.45">
      <c r="A23" s="211">
        <v>43997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K38"/>
  <sheetViews>
    <sheetView zoomScale="160" zoomScaleNormal="160" workbookViewId="0"/>
  </sheetViews>
  <sheetFormatPr defaultColWidth="9.1328125" defaultRowHeight="12.75" customHeight="1" x14ac:dyDescent="0.4"/>
  <cols>
    <col min="1" max="1" width="19.59765625" style="16" customWidth="1"/>
    <col min="2" max="2" width="8.86328125" style="16" customWidth="1"/>
    <col min="3" max="5" width="9" style="16" customWidth="1"/>
    <col min="6" max="6" width="9.1328125" style="16"/>
    <col min="7" max="7" width="9.265625" style="16" customWidth="1"/>
    <col min="8" max="8" width="10.3984375" style="16" customWidth="1"/>
    <col min="9" max="9" width="8.86328125" style="16" customWidth="1"/>
    <col min="10" max="10" width="9.1328125" style="16"/>
    <col min="11" max="11" width="12.73046875" style="16" customWidth="1"/>
    <col min="12" max="16384" width="9.1328125" style="16"/>
  </cols>
  <sheetData>
    <row r="1" spans="1:11" ht="25.5" x14ac:dyDescent="0.75">
      <c r="A1" s="121" t="s">
        <v>965</v>
      </c>
      <c r="B1" s="122"/>
      <c r="C1" s="122"/>
      <c r="D1" s="123"/>
      <c r="E1" s="122"/>
      <c r="F1" s="122"/>
      <c r="G1" s="122"/>
      <c r="H1" s="124"/>
      <c r="I1" s="125"/>
      <c r="K1" s="60">
        <f>LocateFormulas!G5</f>
        <v>14805.000000000002</v>
      </c>
    </row>
    <row r="2" spans="1:11" ht="13.15" x14ac:dyDescent="0.4">
      <c r="A2" s="98" t="s">
        <v>2112</v>
      </c>
      <c r="B2" s="122"/>
      <c r="C2" s="122"/>
      <c r="D2" s="122"/>
      <c r="E2" s="122"/>
      <c r="F2" s="122"/>
      <c r="G2" s="122"/>
      <c r="H2" s="122"/>
      <c r="I2" s="122"/>
      <c r="K2" s="66"/>
    </row>
    <row r="3" spans="1:11" ht="13.15" x14ac:dyDescent="0.4">
      <c r="B3" s="115" t="s">
        <v>24</v>
      </c>
      <c r="C3" s="115" t="s">
        <v>30</v>
      </c>
      <c r="D3" s="115" t="s">
        <v>34</v>
      </c>
      <c r="E3" s="115" t="s">
        <v>39</v>
      </c>
      <c r="F3" s="115" t="s">
        <v>43</v>
      </c>
      <c r="G3" s="115" t="s">
        <v>48</v>
      </c>
      <c r="H3" s="115" t="s">
        <v>966</v>
      </c>
      <c r="I3" s="115" t="s">
        <v>967</v>
      </c>
      <c r="K3" s="60"/>
    </row>
    <row r="4" spans="1:11" ht="13.15" x14ac:dyDescent="0.4">
      <c r="A4" s="35" t="s">
        <v>837</v>
      </c>
      <c r="B4" s="126">
        <v>129.63999999999999</v>
      </c>
      <c r="C4" s="126">
        <v>186.76</v>
      </c>
      <c r="D4" s="126">
        <v>252.71</v>
      </c>
      <c r="E4" s="126">
        <v>245.42</v>
      </c>
      <c r="F4" s="126">
        <v>305.04000000000002</v>
      </c>
      <c r="G4" s="126">
        <v>459.01</v>
      </c>
      <c r="H4" s="126">
        <f>SUM(B4:G4)</f>
        <v>1578.58</v>
      </c>
      <c r="I4" s="126">
        <f>AVERAGE(B4:G4)</f>
        <v>263.09666666666664</v>
      </c>
    </row>
    <row r="5" spans="1:11" ht="13.15" x14ac:dyDescent="0.4">
      <c r="A5" s="35" t="s">
        <v>845</v>
      </c>
      <c r="B5" s="60">
        <v>106.31</v>
      </c>
      <c r="C5" s="60">
        <v>137.08000000000001</v>
      </c>
      <c r="D5" s="60">
        <v>125.22</v>
      </c>
      <c r="E5" s="60">
        <v>220.11</v>
      </c>
      <c r="F5" s="60">
        <v>267.49</v>
      </c>
      <c r="G5" s="60">
        <v>352.45</v>
      </c>
      <c r="H5" s="60">
        <f>SUM(B5:G5)</f>
        <v>1208.6600000000001</v>
      </c>
      <c r="I5" s="60">
        <f>AVERAGE(B5:G5)</f>
        <v>201.44333333333336</v>
      </c>
      <c r="K5" s="127"/>
    </row>
    <row r="6" spans="1:11" ht="13.15" x14ac:dyDescent="0.4">
      <c r="A6" s="35" t="s">
        <v>968</v>
      </c>
      <c r="B6" s="60">
        <f t="shared" ref="B6:G6" si="0">B4-B5</f>
        <v>23.329999999999984</v>
      </c>
      <c r="C6" s="60">
        <f t="shared" si="0"/>
        <v>49.679999999999978</v>
      </c>
      <c r="D6" s="60">
        <f t="shared" si="0"/>
        <v>127.49000000000001</v>
      </c>
      <c r="E6" s="60">
        <f t="shared" si="0"/>
        <v>25.309999999999974</v>
      </c>
      <c r="F6" s="60">
        <f t="shared" si="0"/>
        <v>37.550000000000011</v>
      </c>
      <c r="G6" s="60">
        <f t="shared" si="0"/>
        <v>106.56</v>
      </c>
      <c r="H6" s="60">
        <f>SUM(B6:G6)</f>
        <v>369.91999999999996</v>
      </c>
      <c r="I6" s="60">
        <f>AVERAGE(B6:G6)</f>
        <v>61.653333333333329</v>
      </c>
      <c r="K6" s="128"/>
    </row>
    <row r="7" spans="1:11" ht="13.15" x14ac:dyDescent="0.4">
      <c r="A7" s="35" t="s">
        <v>969</v>
      </c>
      <c r="B7" s="60">
        <f>B6</f>
        <v>23.329999999999984</v>
      </c>
      <c r="C7" s="60">
        <f>C6+B7</f>
        <v>73.009999999999962</v>
      </c>
      <c r="D7" s="60">
        <f>D6+C7</f>
        <v>200.49999999999997</v>
      </c>
      <c r="E7" s="60">
        <f>E6+D7</f>
        <v>225.80999999999995</v>
      </c>
      <c r="F7" s="60">
        <f>F6+E7</f>
        <v>263.35999999999996</v>
      </c>
      <c r="G7" s="60">
        <f>G6+F7</f>
        <v>369.91999999999996</v>
      </c>
      <c r="H7" s="60"/>
      <c r="I7" s="60"/>
    </row>
    <row r="8" spans="1:11" ht="20.25" customHeight="1" x14ac:dyDescent="0.4">
      <c r="A8" s="35" t="s">
        <v>970</v>
      </c>
      <c r="B8" s="129"/>
      <c r="C8" s="129"/>
      <c r="D8" s="129"/>
      <c r="E8" s="129"/>
      <c r="F8" s="129"/>
      <c r="G8" s="129"/>
    </row>
    <row r="9" spans="1:11" ht="13.15" x14ac:dyDescent="0.4">
      <c r="A9" s="35" t="s">
        <v>971</v>
      </c>
      <c r="C9" s="130">
        <f t="shared" ref="C9:G9" si="1">(C4-B4)/B4</f>
        <v>0.4406047516198705</v>
      </c>
      <c r="D9" s="130">
        <f t="shared" si="1"/>
        <v>0.35312700792460922</v>
      </c>
      <c r="E9" s="130">
        <f t="shared" si="1"/>
        <v>-2.8847295318744887E-2</v>
      </c>
      <c r="F9" s="130">
        <f t="shared" si="1"/>
        <v>0.24293048651291677</v>
      </c>
      <c r="G9" s="130">
        <f t="shared" si="1"/>
        <v>0.50475347495410428</v>
      </c>
      <c r="H9" s="130">
        <f>(G4-B4)/B4</f>
        <v>2.5406510336315953</v>
      </c>
      <c r="I9" s="131">
        <f>(G4/B4)^(1/5)-1</f>
        <v>0.2877057203763862</v>
      </c>
    </row>
    <row r="10" spans="1:11" ht="13.15" x14ac:dyDescent="0.4">
      <c r="A10" s="35" t="s">
        <v>972</v>
      </c>
      <c r="C10" s="130">
        <f>(C6-B6)/B6</f>
        <v>1.129447063866267</v>
      </c>
      <c r="D10" s="130">
        <f>(D6-C6)/C6</f>
        <v>1.5662238325281816</v>
      </c>
      <c r="E10" s="130">
        <f>(E6-D6)/D6</f>
        <v>-0.80147462546082071</v>
      </c>
      <c r="F10" s="130">
        <f>(F6-E6)/E6</f>
        <v>0.48360331884630781</v>
      </c>
      <c r="G10" s="130">
        <f>(G6-F6)/F6</f>
        <v>1.8378162450066571</v>
      </c>
      <c r="H10" s="130">
        <f>(G6-B6)/B6</f>
        <v>3.5675096442348937</v>
      </c>
      <c r="I10" s="131">
        <f>(G6/B6)^(1/5)-1</f>
        <v>0.35498939014775255</v>
      </c>
    </row>
    <row r="11" spans="1:11" ht="13.15" x14ac:dyDescent="0.4">
      <c r="A11" s="35" t="s">
        <v>973</v>
      </c>
      <c r="C11" s="130">
        <f>(C5-B5)/B5</f>
        <v>0.28943655347568442</v>
      </c>
      <c r="D11" s="130">
        <f>(D5-C5)/C5</f>
        <v>-8.6518821126349663E-2</v>
      </c>
      <c r="E11" s="130">
        <f>(E5-D5)/D5</f>
        <v>0.75778629611883097</v>
      </c>
      <c r="F11" s="130">
        <f>(F5-E5)/E5</f>
        <v>0.2152560083594566</v>
      </c>
      <c r="G11" s="130">
        <f>(G5-F5)/F5</f>
        <v>0.31761935025608423</v>
      </c>
      <c r="H11" s="130">
        <f>(G5-B5)/B5</f>
        <v>2.3153042987489414</v>
      </c>
      <c r="I11" s="131">
        <f>(G5/B5)^(1/5)-1</f>
        <v>0.27088039255098639</v>
      </c>
    </row>
    <row r="13" spans="1:11" ht="13.15" x14ac:dyDescent="0.4">
      <c r="A13" s="35" t="s">
        <v>974</v>
      </c>
      <c r="B13" s="132">
        <f t="shared" ref="B13:H13" si="2">B4/B5</f>
        <v>1.2194525444454896</v>
      </c>
      <c r="C13" s="132">
        <f t="shared" si="2"/>
        <v>1.36241610738255</v>
      </c>
      <c r="D13" s="132">
        <f t="shared" si="2"/>
        <v>2.0181280945535858</v>
      </c>
      <c r="E13" s="132">
        <f t="shared" si="2"/>
        <v>1.1149879605651718</v>
      </c>
      <c r="F13" s="132">
        <f t="shared" si="2"/>
        <v>1.1403790795917605</v>
      </c>
      <c r="G13" s="132">
        <f t="shared" si="2"/>
        <v>1.3023407575542629</v>
      </c>
      <c r="H13" s="132">
        <f t="shared" si="2"/>
        <v>1.3060579484718613</v>
      </c>
    </row>
    <row r="14" spans="1:11" ht="13.15" x14ac:dyDescent="0.4">
      <c r="A14" s="35" t="s">
        <v>975</v>
      </c>
      <c r="B14" s="132">
        <f t="shared" ref="B14:H14" si="3">B4/B6</f>
        <v>5.5567938276896731</v>
      </c>
      <c r="C14" s="132">
        <f t="shared" si="3"/>
        <v>3.7592592592592609</v>
      </c>
      <c r="D14" s="132">
        <f t="shared" si="3"/>
        <v>1.982194681935838</v>
      </c>
      <c r="E14" s="132">
        <f t="shared" si="3"/>
        <v>9.6965626234689939</v>
      </c>
      <c r="F14" s="132">
        <f t="shared" si="3"/>
        <v>8.1235685752330209</v>
      </c>
      <c r="G14" s="132">
        <f t="shared" si="3"/>
        <v>4.3075262762762758</v>
      </c>
      <c r="H14" s="132">
        <f t="shared" si="3"/>
        <v>4.2673551038062287</v>
      </c>
    </row>
    <row r="15" spans="1:11" ht="13.15" x14ac:dyDescent="0.4">
      <c r="A15" s="35" t="s">
        <v>976</v>
      </c>
      <c r="B15" s="132">
        <f t="shared" ref="B15:H15" si="4">B5/B6</f>
        <v>4.5567938276896731</v>
      </c>
      <c r="C15" s="132">
        <f t="shared" si="4"/>
        <v>2.7592592592592609</v>
      </c>
      <c r="D15" s="132">
        <f t="shared" si="4"/>
        <v>0.98219468193583803</v>
      </c>
      <c r="E15" s="132">
        <f t="shared" si="4"/>
        <v>8.6965626234689939</v>
      </c>
      <c r="F15" s="132">
        <f t="shared" si="4"/>
        <v>7.1235685752330209</v>
      </c>
      <c r="G15" s="132">
        <f t="shared" si="4"/>
        <v>3.3075262762762763</v>
      </c>
      <c r="H15" s="132">
        <f t="shared" si="4"/>
        <v>3.2673551038062292</v>
      </c>
    </row>
    <row r="16" spans="1:11" ht="13.15" x14ac:dyDescent="0.4">
      <c r="A16" s="35"/>
      <c r="B16" s="132"/>
      <c r="C16" s="132"/>
      <c r="D16" s="132"/>
      <c r="E16" s="132"/>
      <c r="F16" s="132"/>
      <c r="G16" s="132"/>
      <c r="H16" s="132"/>
    </row>
    <row r="17" spans="1:8" ht="13.15" x14ac:dyDescent="0.4">
      <c r="A17" s="35"/>
      <c r="B17" s="132"/>
      <c r="C17" s="132"/>
      <c r="D17" s="132"/>
      <c r="E17" s="132"/>
      <c r="F17" s="132"/>
      <c r="G17" s="132"/>
      <c r="H17" s="132"/>
    </row>
    <row r="18" spans="1:8" ht="13.15" x14ac:dyDescent="0.4">
      <c r="A18" s="35"/>
      <c r="B18" s="132"/>
      <c r="C18" s="132"/>
      <c r="D18" s="132"/>
      <c r="E18" s="132"/>
      <c r="F18" s="132"/>
      <c r="G18" s="132"/>
      <c r="H18" s="132"/>
    </row>
    <row r="19" spans="1:8" ht="13.15" x14ac:dyDescent="0.4">
      <c r="A19" s="35"/>
      <c r="B19" s="132"/>
      <c r="C19" s="132"/>
      <c r="D19" s="132"/>
      <c r="E19" s="132"/>
      <c r="F19" s="132"/>
      <c r="G19" s="132"/>
      <c r="H19" s="132"/>
    </row>
    <row r="20" spans="1:8" ht="13.15" x14ac:dyDescent="0.4">
      <c r="B20" s="132"/>
      <c r="C20" s="132"/>
      <c r="D20" s="132"/>
      <c r="E20" s="132"/>
      <c r="F20" s="132"/>
      <c r="G20" s="132"/>
      <c r="H20" s="132"/>
    </row>
    <row r="21" spans="1:8" ht="13.15" x14ac:dyDescent="0.4">
      <c r="B21" s="132"/>
      <c r="C21" s="132"/>
      <c r="D21" s="132"/>
      <c r="E21" s="132"/>
      <c r="F21" s="132"/>
      <c r="G21" s="132"/>
      <c r="H21" s="132"/>
    </row>
    <row r="22" spans="1:8" ht="13.15" x14ac:dyDescent="0.4">
      <c r="A22" s="35"/>
      <c r="B22" s="132"/>
      <c r="C22" s="132"/>
      <c r="D22" s="132"/>
      <c r="E22" s="132"/>
      <c r="F22" s="132"/>
      <c r="G22" s="132"/>
      <c r="H22" s="132"/>
    </row>
    <row r="23" spans="1:8" ht="13.15" x14ac:dyDescent="0.4">
      <c r="A23" s="35"/>
      <c r="B23" s="132"/>
      <c r="C23" s="132"/>
      <c r="D23" s="132"/>
      <c r="E23" s="132"/>
      <c r="F23" s="132"/>
      <c r="G23" s="132"/>
      <c r="H23" s="132"/>
    </row>
    <row r="24" spans="1:8" ht="13.15" x14ac:dyDescent="0.4">
      <c r="A24" s="35"/>
      <c r="B24" s="132"/>
      <c r="C24" s="132"/>
      <c r="D24" s="132"/>
      <c r="E24" s="132"/>
      <c r="F24" s="132"/>
      <c r="G24" s="132"/>
      <c r="H24" s="132"/>
    </row>
    <row r="25" spans="1:8" ht="13.15" x14ac:dyDescent="0.4">
      <c r="A25" s="35"/>
      <c r="B25" s="132"/>
      <c r="C25" s="132"/>
      <c r="D25" s="132"/>
      <c r="E25" s="132"/>
      <c r="F25" s="132"/>
      <c r="G25" s="132"/>
      <c r="H25" s="132"/>
    </row>
    <row r="26" spans="1:8" ht="13.15" x14ac:dyDescent="0.4">
      <c r="A26" s="35"/>
      <c r="B26" s="132"/>
      <c r="C26" s="132"/>
      <c r="D26" s="132"/>
      <c r="E26" s="132"/>
      <c r="F26" s="132"/>
      <c r="G26" s="132"/>
      <c r="H26" s="132"/>
    </row>
    <row r="27" spans="1:8" ht="13.15" x14ac:dyDescent="0.4">
      <c r="A27" s="35"/>
      <c r="B27" s="132"/>
      <c r="C27" s="132"/>
      <c r="D27" s="132"/>
      <c r="E27" s="132"/>
      <c r="F27" s="132"/>
      <c r="G27" s="132"/>
      <c r="H27" s="132"/>
    </row>
    <row r="28" spans="1:8" ht="13.15" x14ac:dyDescent="0.4">
      <c r="A28" s="35"/>
      <c r="B28" s="132"/>
      <c r="C28" s="132"/>
      <c r="D28" s="132"/>
      <c r="E28" s="132"/>
      <c r="F28" s="132"/>
      <c r="G28" s="132"/>
      <c r="H28" s="132"/>
    </row>
    <row r="29" spans="1:8" ht="18" x14ac:dyDescent="0.55000000000000004">
      <c r="A29" s="133" t="s">
        <v>977</v>
      </c>
      <c r="B29" s="132"/>
      <c r="C29" s="132"/>
      <c r="D29" s="132"/>
      <c r="E29" s="132"/>
      <c r="F29" s="132"/>
      <c r="G29" s="132"/>
      <c r="H29" s="132"/>
    </row>
    <row r="30" spans="1:8" ht="18" x14ac:dyDescent="0.55000000000000004">
      <c r="A30" s="133" t="s">
        <v>978</v>
      </c>
      <c r="B30" s="132"/>
      <c r="C30" s="132"/>
      <c r="D30" s="132"/>
      <c r="E30" s="132"/>
      <c r="F30" s="132"/>
      <c r="G30" s="132"/>
      <c r="H30" s="132"/>
    </row>
    <row r="31" spans="1:8" ht="13.15" x14ac:dyDescent="0.4">
      <c r="A31" s="35"/>
      <c r="B31" s="132"/>
      <c r="C31" s="132"/>
      <c r="D31" s="132"/>
      <c r="E31" s="132"/>
      <c r="F31" s="132"/>
      <c r="G31" s="132"/>
      <c r="H31" s="132"/>
    </row>
    <row r="32" spans="1:8" ht="13.15" x14ac:dyDescent="0.4">
      <c r="A32" s="35"/>
      <c r="B32" s="132"/>
      <c r="C32" s="132"/>
      <c r="D32" s="132"/>
      <c r="E32" s="132"/>
      <c r="F32" s="132"/>
      <c r="G32" s="132"/>
      <c r="H32" s="132"/>
    </row>
    <row r="37" spans="1:1" ht="13.15" x14ac:dyDescent="0.4">
      <c r="A37" s="16" t="s">
        <v>979</v>
      </c>
    </row>
    <row r="38" spans="1:1" ht="13.15" x14ac:dyDescent="0.4">
      <c r="A38" s="16" t="s">
        <v>980</v>
      </c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AllEmployees</vt:lpstr>
      <vt:lpstr>HR List with Duplicates</vt:lpstr>
      <vt:lpstr>Birthdays</vt:lpstr>
      <vt:lpstr>Budget2021</vt:lpstr>
      <vt:lpstr>MixedNames</vt:lpstr>
      <vt:lpstr>AutoSum</vt:lpstr>
      <vt:lpstr>AutoFill</vt:lpstr>
      <vt:lpstr>Dates</vt:lpstr>
      <vt:lpstr>Profits</vt:lpstr>
      <vt:lpstr>LocateFormulas</vt:lpstr>
      <vt:lpstr>ChartData</vt:lpstr>
      <vt:lpstr>MixedReferences</vt:lpstr>
      <vt:lpstr>Rounding</vt:lpstr>
      <vt:lpstr>MostCommonNamesInUS-2010 Census</vt:lpstr>
      <vt:lpstr>FifthLineFormatting</vt:lpstr>
      <vt:lpstr>Sheet1</vt:lpstr>
      <vt:lpstr>BigTaxTable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dcterms:created xsi:type="dcterms:W3CDTF">2017-09-26T16:52:36Z</dcterms:created>
  <dcterms:modified xsi:type="dcterms:W3CDTF">2020-08-05T16:40:08Z</dcterms:modified>
</cp:coreProperties>
</file>